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75" windowWidth="16680" windowHeight="11805" tabRatio="509"/>
  </bookViews>
  <sheets>
    <sheet name="Асфальт" sheetId="1" r:id="rId1"/>
    <sheet name="Щебень" sheetId="2" r:id="rId2"/>
  </sheets>
  <definedNames>
    <definedName name="_xlnm._FilterDatabase" localSheetId="0" hidden="1">Асфальт!$A$3:$F$39</definedName>
    <definedName name="_xlnm.Print_Area" localSheetId="0">Асфальт!$B$1:$F$39</definedName>
    <definedName name="_xlnm.Print_Area" localSheetId="1">Щебень!$B$1:$F$45</definedName>
  </definedNames>
  <calcPr calcId="145621"/>
</workbook>
</file>

<file path=xl/calcChain.xml><?xml version="1.0" encoding="utf-8"?>
<calcChain xmlns="http://schemas.openxmlformats.org/spreadsheetml/2006/main">
  <c r="E25" i="1" l="1"/>
  <c r="E19" i="1"/>
  <c r="E15" i="1"/>
  <c r="E9" i="1"/>
  <c r="E37" i="2"/>
  <c r="E36" i="2"/>
  <c r="E35" i="2"/>
  <c r="E32" i="2"/>
  <c r="E31" i="2"/>
  <c r="E30" i="2"/>
  <c r="E29" i="2"/>
  <c r="E22" i="2"/>
  <c r="E11" i="2"/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8" i="2"/>
  <c r="F13" i="1" l="1"/>
  <c r="D40" i="2" l="1"/>
  <c r="D39" i="1" l="1"/>
  <c r="E39" i="1"/>
  <c r="F9" i="1" l="1"/>
  <c r="E40" i="2" l="1"/>
  <c r="F10" i="1"/>
  <c r="F11" i="1"/>
  <c r="F12" i="1"/>
  <c r="F14" i="1"/>
  <c r="F15" i="1"/>
  <c r="F16" i="1"/>
  <c r="F17" i="1"/>
  <c r="F18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8" i="1"/>
  <c r="F40" i="2" l="1"/>
  <c r="H45" i="2" l="1"/>
  <c r="F19" i="1" l="1"/>
  <c r="F20" i="1" l="1"/>
  <c r="F39" i="1" l="1"/>
  <c r="G44" i="1" l="1"/>
</calcChain>
</file>

<file path=xl/sharedStrings.xml><?xml version="1.0" encoding="utf-8"?>
<sst xmlns="http://schemas.openxmlformats.org/spreadsheetml/2006/main" count="147" uniqueCount="49">
  <si>
    <t>№  п/п</t>
  </si>
  <si>
    <t>Наименование     районов</t>
  </si>
  <si>
    <t>м²</t>
  </si>
  <si>
    <t>Баганский</t>
  </si>
  <si>
    <t>Барабинский</t>
  </si>
  <si>
    <t>Болотнинский</t>
  </si>
  <si>
    <t>Венгеровский</t>
  </si>
  <si>
    <t>Доволенский</t>
  </si>
  <si>
    <t>Здвинский</t>
  </si>
  <si>
    <t>Искитимский</t>
  </si>
  <si>
    <t>Карасукский</t>
  </si>
  <si>
    <t>Каргатский</t>
  </si>
  <si>
    <t>Колыванский</t>
  </si>
  <si>
    <t>Коченевский</t>
  </si>
  <si>
    <t>Кочковский</t>
  </si>
  <si>
    <t>Краснозерский</t>
  </si>
  <si>
    <t>Куйбышевский</t>
  </si>
  <si>
    <t>Купинский</t>
  </si>
  <si>
    <t>Кыштовский</t>
  </si>
  <si>
    <t>Маслянино</t>
  </si>
  <si>
    <t>Мошковский</t>
  </si>
  <si>
    <t>Новосибирский</t>
  </si>
  <si>
    <t>Ордынский</t>
  </si>
  <si>
    <t>Северный</t>
  </si>
  <si>
    <t>Сузунский</t>
  </si>
  <si>
    <t>Татарский</t>
  </si>
  <si>
    <t>Тогучинский</t>
  </si>
  <si>
    <t>Убинский</t>
  </si>
  <si>
    <t>Усть-Тарский</t>
  </si>
  <si>
    <t>Чановский</t>
  </si>
  <si>
    <t>Черепановский</t>
  </si>
  <si>
    <t>Чистоозерный</t>
  </si>
  <si>
    <t>Чулымский</t>
  </si>
  <si>
    <t>ИТОГО по ОБЛАСТИ</t>
  </si>
  <si>
    <t>Подрядная организация</t>
  </si>
  <si>
    <t>Новосибирскагропромдорстрой</t>
  </si>
  <si>
    <t>Новосибирскавтодор</t>
  </si>
  <si>
    <t>Инвестстройпроект</t>
  </si>
  <si>
    <t>ДорАвтоТранс</t>
  </si>
  <si>
    <t>Строители дорог сибири</t>
  </si>
  <si>
    <t>Экострой</t>
  </si>
  <si>
    <t>Сибавтобан</t>
  </si>
  <si>
    <t>Выполнено сначала работ</t>
  </si>
  <si>
    <t xml:space="preserve">Составил: _________________ А.А. Блескунов </t>
  </si>
  <si>
    <t>Метроком-Н</t>
  </si>
  <si>
    <t>Информация о ходе выполнении работ по ямочному ремонту а/б покрытия  на автомобильных дорогах Новосибирской области по состоянию на 23.04.2021г.</t>
  </si>
  <si>
    <t>Информация о ходе выполнении работ по ямочному ремонту щебеночного покрытия  на автомобильных дорогах Новосибирской области по состоянию на 23.04.2021г.</t>
  </si>
  <si>
    <t>Выполнено за 01.01 - 09.04.2021г.</t>
  </si>
  <si>
    <t>Выполнено за период 10.04 - 23.04.2021г.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</si>
</sst>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2"/>
      <name val="Arial Cyr"/>
      <charset val="204"/>
    </font>
    <font>
      <b/>
      <sz val="14"/>
      <name val="Arial Cyr"/>
      <charset val="204"/>
    </font>
    <font>
      <b/>
      <sz val="11"/>
      <name val="Arial Cyr"/>
      <charset val="204"/>
    </font>
    <font>
      <b/>
      <i/>
      <sz val="12"/>
      <name val="Arial Cyr"/>
      <charset val="204"/>
    </font>
    <font>
      <u/>
      <sz val="10"/>
      <color indexed="12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48"/>
      <name val="Arial Cyr"/>
      <charset val="204"/>
    </font>
    <font>
      <sz val="8"/>
      <name val="Calibri"/>
      <family val="2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name val="Arial Cyr"/>
      <charset val="204"/>
    </font>
    <font>
      <sz val="24"/>
      <color theme="1"/>
      <name val="Times New Roman"/>
      <family val="1"/>
      <charset val="204"/>
    </font>
    <font>
      <sz val="28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8">
    <xf numFmtId="0" fontId="0" fillId="0" borderId="0" xfId="0"/>
    <xf numFmtId="0" fontId="1" fillId="0" borderId="0" xfId="2"/>
    <xf numFmtId="0" fontId="10" fillId="0" borderId="0" xfId="2" applyFont="1" applyFill="1"/>
    <xf numFmtId="0" fontId="9" fillId="2" borderId="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1" fillId="0" borderId="0" xfId="2" applyAlignment="1">
      <alignment horizontal="center"/>
    </xf>
    <xf numFmtId="0" fontId="1" fillId="3" borderId="0" xfId="2" applyFill="1"/>
    <xf numFmtId="0" fontId="3" fillId="3" borderId="0" xfId="2" applyFont="1" applyFill="1" applyAlignment="1">
      <alignment horizontal="center"/>
    </xf>
    <xf numFmtId="1" fontId="4" fillId="3" borderId="1" xfId="2" applyNumberFormat="1" applyFont="1" applyFill="1" applyBorder="1" applyAlignment="1">
      <alignment horizontal="center" vertical="center" wrapText="1"/>
    </xf>
    <xf numFmtId="1" fontId="1" fillId="3" borderId="0" xfId="2" applyNumberFormat="1" applyFill="1"/>
    <xf numFmtId="4" fontId="8" fillId="3" borderId="0" xfId="2" applyNumberFormat="1" applyFont="1" applyFill="1"/>
    <xf numFmtId="0" fontId="9" fillId="3" borderId="2" xfId="2" applyFont="1" applyFill="1" applyBorder="1" applyAlignment="1">
      <alignment horizontal="center" vertical="center" wrapText="1"/>
    </xf>
    <xf numFmtId="0" fontId="10" fillId="3" borderId="0" xfId="2" applyFont="1" applyFill="1"/>
    <xf numFmtId="0" fontId="8" fillId="3" borderId="0" xfId="2" applyFont="1" applyFill="1"/>
    <xf numFmtId="1" fontId="8" fillId="3" borderId="0" xfId="2" applyNumberFormat="1" applyFont="1" applyFill="1"/>
    <xf numFmtId="0" fontId="7" fillId="3" borderId="0" xfId="2" applyFont="1" applyFill="1"/>
    <xf numFmtId="0" fontId="7" fillId="0" borderId="0" xfId="2" applyFont="1" applyFill="1"/>
    <xf numFmtId="0" fontId="8" fillId="0" borderId="0" xfId="2" applyFont="1"/>
    <xf numFmtId="0" fontId="5" fillId="0" borderId="3" xfId="2" applyFont="1" applyFill="1" applyBorder="1" applyAlignment="1">
      <alignment horizontal="center" vertical="center" wrapText="1"/>
    </xf>
    <xf numFmtId="0" fontId="1" fillId="0" borderId="0" xfId="2" applyFill="1"/>
    <xf numFmtId="4" fontId="8" fillId="0" borderId="0" xfId="2" applyNumberFormat="1" applyFont="1" applyFill="1"/>
    <xf numFmtId="0" fontId="8" fillId="0" borderId="0" xfId="2" applyFont="1" applyFill="1"/>
    <xf numFmtId="4" fontId="13" fillId="3" borderId="4" xfId="2" applyNumberFormat="1" applyFont="1" applyFill="1" applyBorder="1" applyAlignment="1">
      <alignment horizontal="center" vertical="center" wrapText="1"/>
    </xf>
    <xf numFmtId="1" fontId="13" fillId="3" borderId="4" xfId="2" applyNumberFormat="1" applyFont="1" applyFill="1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horizontal="center" vertical="center" wrapText="1"/>
    </xf>
    <xf numFmtId="4" fontId="14" fillId="0" borderId="4" xfId="1" applyNumberFormat="1" applyFont="1" applyFill="1" applyBorder="1" applyAlignment="1" applyProtection="1">
      <alignment horizontal="center" vertical="center" wrapText="1"/>
    </xf>
    <xf numFmtId="4" fontId="14" fillId="3" borderId="4" xfId="0" applyNumberFormat="1" applyFont="1" applyFill="1" applyBorder="1" applyAlignment="1">
      <alignment horizontal="center" vertical="center" wrapText="1"/>
    </xf>
    <xf numFmtId="0" fontId="16" fillId="3" borderId="4" xfId="2" applyFont="1" applyFill="1" applyBorder="1" applyAlignment="1">
      <alignment horizontal="center" vertical="center" wrapText="1"/>
    </xf>
    <xf numFmtId="4" fontId="14" fillId="3" borderId="4" xfId="2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3" borderId="0" xfId="2" applyFont="1" applyFill="1"/>
    <xf numFmtId="1" fontId="21" fillId="3" borderId="0" xfId="2" applyNumberFormat="1" applyFont="1" applyFill="1"/>
    <xf numFmtId="0" fontId="21" fillId="0" borderId="0" xfId="2" applyFont="1" applyFill="1"/>
    <xf numFmtId="4" fontId="21" fillId="0" borderId="0" xfId="2" applyNumberFormat="1" applyFont="1" applyFill="1"/>
    <xf numFmtId="0" fontId="19" fillId="3" borderId="0" xfId="2" applyFont="1" applyFill="1"/>
    <xf numFmtId="0" fontId="22" fillId="3" borderId="0" xfId="2" applyFont="1" applyFill="1" applyAlignment="1">
      <alignment horizontal="center"/>
    </xf>
    <xf numFmtId="0" fontId="16" fillId="0" borderId="0" xfId="2" applyFont="1" applyFill="1" applyBorder="1" applyAlignment="1">
      <alignment horizontal="center" vertical="center" wrapText="1"/>
    </xf>
    <xf numFmtId="0" fontId="23" fillId="0" borderId="0" xfId="2" applyFont="1" applyAlignment="1">
      <alignment horizontal="center"/>
    </xf>
    <xf numFmtId="0" fontId="11" fillId="3" borderId="0" xfId="2" applyFont="1" applyFill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18" fillId="3" borderId="4" xfId="2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8" fillId="0" borderId="0" xfId="2" applyFont="1" applyAlignment="1">
      <alignment horizontal="center" wrapText="1"/>
    </xf>
    <xf numFmtId="0" fontId="15" fillId="0" borderId="4" xfId="0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_Копия КГ по всем подрядчикам ямочный1" xfId="2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CCFF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50;&#1040;&#1056;&#1040;&#1057;&#1059;&#1050;&#1057;&#1050;&#1048;&#1049;.xls" TargetMode="External"/><Relationship Id="rId13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50;&#1056;&#1040;&#1057;&#1053;&#1054;&#1047;&#1045;&#1056;&#1057;&#1050;&#1048;&#1049;.xls" TargetMode="External"/><Relationship Id="rId18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52;&#1054;&#1064;&#1050;&#1054;&#1042;&#1057;&#1050;&#1048;&#1049;.xls" TargetMode="External"/><Relationship Id="rId26" Type="http://schemas.openxmlformats.org/officeDocument/2006/relationships/hyperlink" Target="..\..\~&#1042;&#1054;&#1057;&#1057;&#1058;&#1040;&#1053;&#1054;&#1042;&#1051;&#1045;&#1053;&#1053;&#1067;&#1049;%20&#1044;&#1048;&#1057;&#1050;%20&#1054;&#1090;&#1076;&#1077;&#1083;%20&#1101;&#1082;&#1089;&#1087;&#1083;&#1091;&#1072;&#1090;&#1072;&#1094;&#1080;&#1080;\&#1054;&#1058;&#1044;&#1045;&#1051;\2019%20&#1075;&#1086;&#1076;\2015%20&#1075;&#1086;&#1076;\&#1071;&#1052;&#1054;&#1063;&#1053;&#1067;&#1049;%20&#1056;&#1045;&#1052;&#1054;&#1053;&#1058;%202015&#1075;\&#1040;&#1074;&#1075;&#1091;&#1089;&#1090;\&#1063;&#1040;&#1053;&#1054;&#1042;&#1057;&#1050;&#1048;&#1049;.xls" TargetMode="External"/><Relationship Id="rId3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41;&#1054;&#1051;&#1054;&#1058;&#1053;&#1048;&#1053;&#1057;&#1050;&#1048;&#1049;.xls" TargetMode="External"/><Relationship Id="rId21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57;&#1059;&#1047;&#1059;&#1053;&#1057;&#1050;&#1048;&#1049;.xls" TargetMode="External"/><Relationship Id="rId7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48;&#1057;&#1050;&#1048;&#1058;&#1048;&#1052;&#1057;&#1050;&#1048;&#1049;.xls" TargetMode="External"/><Relationship Id="rId12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50;&#1054;&#1063;&#1050;&#1054;&#1042;&#1057;&#1050;&#1048;&#1049;.xls" TargetMode="External"/><Relationship Id="rId17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52;&#1040;&#1057;&#1051;&#1071;&#1053;&#1048;&#1053;&#1057;&#1050;&#1048;&#1049;.xls" TargetMode="External"/><Relationship Id="rId25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59;&#1057;&#1058;&#1068;-&#1058;&#1040;&#1056;&#1057;&#1050;&#1048;&#1049;.xls" TargetMode="External"/><Relationship Id="rId2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41;&#1040;&#1056;&#1040;&#1041;&#1048;&#1053;&#1057;&#1050;&#1048;&#1049;.xls" TargetMode="External"/><Relationship Id="rId16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50;&#1067;&#1064;&#1058;&#1054;&#1042;&#1057;&#1050;&#1048;&#1049;.xls" TargetMode="External"/><Relationship Id="rId20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57;&#1045;&#1042;&#1045;&#1056;&#1053;&#1067;&#1049;.xls" TargetMode="External"/><Relationship Id="rId29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63;&#1059;&#1051;&#1067;&#1052;&#1057;&#1050;&#1048;&#1049;.xls" TargetMode="External"/><Relationship Id="rId1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41;&#1040;&#1043;&#1040;&#1053;&#1057;&#1050;&#1048;&#1049;.xls" TargetMode="External"/><Relationship Id="rId6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47;&#1044;&#1042;&#1048;&#1053;&#1057;&#1050;&#1048;&#1049;.xls" TargetMode="External"/><Relationship Id="rId11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50;&#1054;&#1063;&#1045;&#1053;&#1045;&#1042;&#1057;&#1050;&#1048;&#1049;.xls" TargetMode="External"/><Relationship Id="rId24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59;&#1041;&#1048;&#1053;&#1057;&#1050;&#1048;&#1049;.xls" TargetMode="External"/><Relationship Id="rId5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44;&#1054;&#1042;&#1054;&#1051;&#1045;&#1053;&#1057;&#1050;&#1048;&#1049;.xls" TargetMode="External"/><Relationship Id="rId15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50;&#1059;&#1055;&#1048;&#1053;&#1057;&#1050;&#1048;&#1049;.xls" TargetMode="External"/><Relationship Id="rId23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58;&#1054;&#1043;&#1059;&#1063;&#1048;&#1053;&#1057;&#1050;&#1048;&#1049;.xls" TargetMode="External"/><Relationship Id="rId28" Type="http://schemas.openxmlformats.org/officeDocument/2006/relationships/hyperlink" Target="..\..\~&#1042;&#1054;&#1057;&#1057;&#1058;&#1040;&#1053;&#1054;&#1042;&#1051;&#1045;&#1053;&#1053;&#1067;&#1049;%20&#1044;&#1048;&#1057;&#1050;%20&#1054;&#1090;&#1076;&#1077;&#1083;%20&#1101;&#1082;&#1089;&#1087;&#1083;&#1091;&#1072;&#1090;&#1072;&#1094;&#1080;&#1080;\&#1054;&#1058;&#1044;&#1045;&#1051;\2019%20&#1075;&#1086;&#1076;\2015%20&#1075;&#1086;&#1076;\&#1071;&#1052;&#1054;&#1063;&#1053;&#1067;&#1049;%20&#1056;&#1045;&#1052;&#1054;&#1053;&#1058;%202015&#1075;\&#1040;&#1074;&#1075;&#1091;&#1089;&#1090;\&#1063;&#1048;&#1057;&#1058;&#1054;&#1047;&#1045;&#1056;&#1053;&#1067;&#1049;.xls" TargetMode="External"/><Relationship Id="rId10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50;&#1054;&#1051;&#1067;&#1042;&#1040;&#1053;&#1057;&#1050;&#1048;&#1049;.xls" TargetMode="External"/><Relationship Id="rId19" Type="http://schemas.openxmlformats.org/officeDocument/2006/relationships/hyperlink" Target="..\..\~&#1042;&#1054;&#1057;&#1057;&#1058;&#1040;&#1053;&#1054;&#1042;&#1051;&#1045;&#1053;&#1053;&#1067;&#1049;%20&#1044;&#1048;&#1057;&#1050;%20&#1054;&#1090;&#1076;&#1077;&#1083;%20&#1101;&#1082;&#1089;&#1087;&#1083;&#1091;&#1072;&#1090;&#1072;&#1094;&#1080;&#1080;\&#1054;&#1058;&#1044;&#1045;&#1051;\2019%20&#1075;&#1086;&#1076;\2015%20&#1075;&#1086;&#1076;\&#1071;&#1052;&#1054;&#1063;&#1053;&#1067;&#1049;%20&#1056;&#1045;&#1052;&#1054;&#1053;&#1058;%202015&#1075;\&#1040;&#1074;&#1075;&#1091;&#1089;&#1090;\&#1054;&#1056;&#1044;&#1067;&#1053;&#1057;&#1050;&#1048;&#1049;.xls" TargetMode="External"/><Relationship Id="rId4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42;&#1045;&#1053;&#1043;&#1045;&#1056;&#1054;&#1042;&#1057;&#1050;&#1048;&#1049;.xls" TargetMode="External"/><Relationship Id="rId9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50;&#1040;&#1056;&#1043;&#1040;&#1058;&#1057;&#1050;&#1048;&#1049;.xls" TargetMode="External"/><Relationship Id="rId14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50;&#1059;&#1049;&#1041;&#1067;&#1064;&#1045;&#1042;&#1057;&#1050;&#1048;&#1049;.xls" TargetMode="External"/><Relationship Id="rId22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58;&#1040;&#1058;&#1040;&#1056;&#1057;&#1050;&#1048;&#1049;.xls" TargetMode="External"/><Relationship Id="rId27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63;&#1045;&#1056;&#1045;&#1055;&#1040;&#1053;&#1054;&#1042;&#1057;&#1050;&#1048;&#1049;.xls" TargetMode="External"/><Relationship Id="rId30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50;&#1040;&#1056;&#1040;&#1057;&#1059;&#1050;&#1057;&#1050;&#1048;&#1049;.xls" TargetMode="External"/><Relationship Id="rId13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50;&#1056;&#1040;&#1057;&#1053;&#1054;&#1047;&#1045;&#1056;&#1057;&#1050;&#1048;&#1049;.xls" TargetMode="External"/><Relationship Id="rId18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52;&#1054;&#1064;&#1050;&#1054;&#1042;&#1057;&#1050;&#1048;&#1049;.xls" TargetMode="External"/><Relationship Id="rId26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63;&#1040;&#1053;&#1054;&#1042;&#1057;&#1050;&#1048;&#1049;.xls" TargetMode="External"/><Relationship Id="rId3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41;&#1054;&#1051;&#1054;&#1058;&#1053;&#1048;&#1053;&#1057;&#1050;&#1048;&#1049;.xls" TargetMode="External"/><Relationship Id="rId21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57;&#1059;&#1047;&#1059;&#1053;&#1057;&#1050;&#1048;&#1049;.xls" TargetMode="External"/><Relationship Id="rId7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48;&#1057;&#1050;&#1048;&#1058;&#1048;&#1052;&#1057;&#1050;&#1048;&#1049;.xls" TargetMode="External"/><Relationship Id="rId12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50;&#1054;&#1063;&#1050;&#1054;&#1042;&#1057;&#1050;&#1048;&#1049;.xls" TargetMode="External"/><Relationship Id="rId17" Type="http://schemas.openxmlformats.org/officeDocument/2006/relationships/hyperlink" Target="..\..\~&#1042;&#1054;&#1057;&#1057;&#1058;&#1040;&#1053;&#1054;&#1042;&#1051;&#1045;&#1053;&#1053;&#1067;&#1049;%20&#1044;&#1048;&#1057;&#1050;%20&#1054;&#1090;&#1076;&#1077;&#1083;%20&#1101;&#1082;&#1089;&#1087;&#1083;&#1091;&#1072;&#1090;&#1072;&#1094;&#1080;&#1080;\&#1054;&#1058;&#1044;&#1045;&#1051;\2019%20&#1075;&#1086;&#1076;\2015%20&#1075;&#1086;&#1076;\&#1071;&#1052;&#1054;&#1063;&#1053;&#1067;&#1049;%20&#1056;&#1045;&#1052;&#1054;&#1053;&#1058;%202015&#1075;\&#1040;&#1074;&#1075;&#1091;&#1089;&#1090;\&#1052;&#1040;&#1057;&#1051;&#1071;&#1053;&#1048;&#1053;&#1057;&#1050;&#1048;&#1049;.xls" TargetMode="External"/><Relationship Id="rId25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59;&#1057;&#1058;&#1068;-&#1058;&#1040;&#1056;&#1057;&#1050;&#1048;&#1049;.xls" TargetMode="External"/><Relationship Id="rId2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41;&#1040;&#1056;&#1040;&#1041;&#1048;&#1053;&#1057;&#1050;&#1048;&#1049;.xls" TargetMode="External"/><Relationship Id="rId16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50;&#1067;&#1064;&#1058;&#1054;&#1042;&#1057;&#1050;&#1048;&#1049;.xls" TargetMode="External"/><Relationship Id="rId20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57;&#1045;&#1042;&#1045;&#1056;&#1053;&#1067;&#1049;.xls" TargetMode="External"/><Relationship Id="rId29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63;&#1059;&#1051;&#1067;&#1052;&#1057;&#1050;&#1048;&#1049;.xls" TargetMode="External"/><Relationship Id="rId1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41;&#1040;&#1043;&#1040;&#1053;&#1057;&#1050;&#1048;&#1049;.xls" TargetMode="External"/><Relationship Id="rId6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47;&#1044;&#1042;&#1048;&#1053;&#1057;&#1050;&#1048;&#1049;.xls" TargetMode="External"/><Relationship Id="rId11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50;&#1054;&#1063;&#1045;&#1053;&#1045;&#1042;&#1057;&#1050;&#1048;&#1049;.xls" TargetMode="External"/><Relationship Id="rId24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59;&#1041;&#1048;&#1053;&#1057;&#1050;&#1048;&#1049;.xls" TargetMode="External"/><Relationship Id="rId5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44;&#1054;&#1042;&#1054;&#1051;&#1045;&#1053;&#1057;&#1050;&#1048;&#1049;.xls" TargetMode="External"/><Relationship Id="rId15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50;&#1059;&#1055;&#1048;&#1053;&#1057;&#1050;&#1048;&#1049;.xls" TargetMode="External"/><Relationship Id="rId23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58;&#1054;&#1043;&#1059;&#1063;&#1048;&#1053;&#1057;&#1050;&#1048;&#1049;.xls" TargetMode="External"/><Relationship Id="rId28" Type="http://schemas.openxmlformats.org/officeDocument/2006/relationships/hyperlink" Target="..\..\~&#1042;&#1054;&#1057;&#1057;&#1058;&#1040;&#1053;&#1054;&#1042;&#1051;&#1045;&#1053;&#1053;&#1067;&#1049;%20&#1044;&#1048;&#1057;&#1050;%20&#1054;&#1090;&#1076;&#1077;&#1083;%20&#1101;&#1082;&#1089;&#1087;&#1083;&#1091;&#1072;&#1090;&#1072;&#1094;&#1080;&#1080;\&#1054;&#1058;&#1044;&#1045;&#1051;\2019%20&#1075;&#1086;&#1076;\2015%20&#1075;&#1086;&#1076;\&#1071;&#1052;&#1054;&#1063;&#1053;&#1067;&#1049;%20&#1056;&#1045;&#1052;&#1054;&#1053;&#1058;%202015&#1075;\&#1040;&#1074;&#1075;&#1091;&#1089;&#1090;\&#1063;&#1048;&#1057;&#1058;&#1054;&#1047;&#1045;&#1056;&#1053;&#1067;&#1049;.xls" TargetMode="External"/><Relationship Id="rId10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50;&#1054;&#1051;&#1067;&#1042;&#1040;&#1053;&#1057;&#1050;&#1048;&#1049;.xls" TargetMode="External"/><Relationship Id="rId19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54;&#1056;&#1044;&#1067;&#1053;&#1057;&#1050;&#1048;&#1049;.xls" TargetMode="External"/><Relationship Id="rId4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42;&#1045;&#1053;&#1043;&#1045;&#1056;&#1054;&#1042;&#1057;&#1050;&#1048;&#1049;.xls" TargetMode="External"/><Relationship Id="rId9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50;&#1040;&#1056;&#1043;&#1040;&#1058;&#1057;&#1050;&#1048;&#1049;.xls" TargetMode="External"/><Relationship Id="rId14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50;&#1059;&#1049;&#1041;&#1067;&#1064;&#1045;&#1042;&#1057;&#1050;&#1048;&#1049;.xls" TargetMode="External"/><Relationship Id="rId22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58;&#1040;&#1058;&#1040;&#1056;&#1057;&#1050;&#1048;&#1049;.xls" TargetMode="External"/><Relationship Id="rId27" Type="http://schemas.openxmlformats.org/officeDocument/2006/relationships/hyperlink" Target="../../~&#1042;&#1054;&#1057;&#1057;&#1058;&#1040;&#1053;&#1054;&#1042;&#1051;&#1045;&#1053;&#1053;&#1067;&#1049;%20&#1044;&#1048;&#1057;&#1050;%20&#1054;&#1090;&#1076;&#1077;&#1083;%20&#1101;&#1082;&#1089;&#1087;&#1083;&#1091;&#1072;&#1090;&#1072;&#1094;&#1080;&#1080;/&#1054;&#1058;&#1044;&#1045;&#1051;/2019%20&#1075;&#1086;&#1076;/2015%20&#1075;&#1086;&#1076;/&#1071;&#1052;&#1054;&#1063;&#1053;&#1067;&#1049;%20&#1056;&#1045;&#1052;&#1054;&#1053;&#1058;%202015&#1075;/&#1040;&#1074;&#1075;&#1091;&#1089;&#1090;/&#1063;&#1045;&#1056;&#1045;&#1055;&#1040;&#1053;&#1054;&#1042;&#1057;&#1050;&#1048;&#1049;.xls" TargetMode="External"/><Relationship Id="rId30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view="pageBreakPreview" topLeftCell="B1" zoomScale="40" zoomScaleSheetLayoutView="40" workbookViewId="0">
      <pane ySplit="7" topLeftCell="A8" activePane="bottomLeft" state="frozen"/>
      <selection activeCell="B1" sqref="B1"/>
      <selection pane="bottomLeft" activeCell="B1" sqref="B1:F1"/>
    </sheetView>
  </sheetViews>
  <sheetFormatPr defaultColWidth="8.85546875" defaultRowHeight="12.75" x14ac:dyDescent="0.2"/>
  <cols>
    <col min="1" max="1" width="11.5703125" style="1" hidden="1" customWidth="1"/>
    <col min="2" max="2" width="71.5703125" style="5" bestFit="1" customWidth="1"/>
    <col min="3" max="3" width="86.140625" style="5" customWidth="1"/>
    <col min="4" max="4" width="50.28515625" style="5" customWidth="1"/>
    <col min="5" max="5" width="55" style="37" customWidth="1"/>
    <col min="6" max="6" width="41.140625" style="5" customWidth="1"/>
    <col min="7" max="7" width="37.7109375" style="1" customWidth="1"/>
    <col min="8" max="8" width="37.28515625" style="1" customWidth="1"/>
    <col min="9" max="12" width="8.85546875" style="1" customWidth="1"/>
    <col min="13" max="13" width="27" style="1" customWidth="1"/>
    <col min="14" max="16" width="8.85546875" style="1" customWidth="1"/>
    <col min="17" max="17" width="23.7109375" style="1" customWidth="1"/>
    <col min="18" max="16384" width="8.85546875" style="1"/>
  </cols>
  <sheetData>
    <row r="1" spans="1:17" s="6" customFormat="1" ht="187.5" customHeight="1" x14ac:dyDescent="0.2">
      <c r="B1" s="38" t="s">
        <v>45</v>
      </c>
      <c r="C1" s="38"/>
      <c r="D1" s="38"/>
      <c r="E1" s="38"/>
      <c r="F1" s="38"/>
    </row>
    <row r="2" spans="1:17" s="6" customFormat="1" ht="4.5" customHeight="1" thickBot="1" x14ac:dyDescent="0.35">
      <c r="B2" s="7"/>
      <c r="C2" s="7"/>
      <c r="D2" s="7"/>
      <c r="E2" s="35"/>
      <c r="F2" s="7"/>
    </row>
    <row r="3" spans="1:17" s="6" customFormat="1" ht="59.25" customHeight="1" thickTop="1" thickBot="1" x14ac:dyDescent="0.5">
      <c r="A3" s="40" t="s">
        <v>0</v>
      </c>
      <c r="B3" s="42" t="s">
        <v>1</v>
      </c>
      <c r="C3" s="42" t="s">
        <v>34</v>
      </c>
      <c r="D3" s="43" t="s">
        <v>47</v>
      </c>
      <c r="E3" s="43" t="s">
        <v>48</v>
      </c>
      <c r="F3" s="39" t="s">
        <v>42</v>
      </c>
      <c r="M3" s="13"/>
    </row>
    <row r="4" spans="1:17" s="6" customFormat="1" ht="25.9" customHeight="1" thickBot="1" x14ac:dyDescent="0.5">
      <c r="A4" s="41"/>
      <c r="B4" s="42"/>
      <c r="C4" s="42"/>
      <c r="D4" s="44"/>
      <c r="E4" s="44"/>
      <c r="F4" s="39"/>
      <c r="G4" s="13"/>
      <c r="M4" s="13"/>
    </row>
    <row r="5" spans="1:17" s="6" customFormat="1" ht="35.25" customHeight="1" thickBot="1" x14ac:dyDescent="0.5">
      <c r="A5" s="41"/>
      <c r="B5" s="42"/>
      <c r="C5" s="42"/>
      <c r="D5" s="45"/>
      <c r="E5" s="45"/>
      <c r="F5" s="39"/>
      <c r="G5" s="13"/>
      <c r="M5" s="13"/>
    </row>
    <row r="6" spans="1:17" s="6" customFormat="1" ht="33.6" customHeight="1" thickBot="1" x14ac:dyDescent="0.5">
      <c r="A6" s="41"/>
      <c r="B6" s="42"/>
      <c r="C6" s="42"/>
      <c r="D6" s="22" t="s">
        <v>2</v>
      </c>
      <c r="E6" s="22" t="s">
        <v>2</v>
      </c>
      <c r="F6" s="22" t="s">
        <v>2</v>
      </c>
      <c r="G6" s="13"/>
      <c r="H6" s="10"/>
      <c r="I6" s="10"/>
      <c r="J6" s="10"/>
      <c r="K6" s="10"/>
      <c r="L6" s="10"/>
      <c r="M6" s="13"/>
    </row>
    <row r="7" spans="1:17" s="9" customFormat="1" ht="27" customHeight="1" thickBot="1" x14ac:dyDescent="0.5">
      <c r="A7" s="8">
        <v>1</v>
      </c>
      <c r="B7" s="23">
        <v>1</v>
      </c>
      <c r="C7" s="23">
        <v>2</v>
      </c>
      <c r="D7" s="23">
        <v>3</v>
      </c>
      <c r="E7" s="23">
        <v>4</v>
      </c>
      <c r="F7" s="23">
        <v>5</v>
      </c>
      <c r="G7" s="14"/>
      <c r="H7" s="10"/>
      <c r="I7" s="10"/>
      <c r="J7" s="10"/>
      <c r="K7" s="10"/>
      <c r="L7" s="10"/>
      <c r="M7" s="14"/>
    </row>
    <row r="8" spans="1:17" s="19" customFormat="1" ht="32.25" customHeight="1" x14ac:dyDescent="0.45">
      <c r="A8" s="18"/>
      <c r="B8" s="25" t="s">
        <v>3</v>
      </c>
      <c r="C8" s="25" t="s">
        <v>35</v>
      </c>
      <c r="D8" s="26">
        <v>35</v>
      </c>
      <c r="E8" s="26">
        <v>0</v>
      </c>
      <c r="F8" s="24">
        <f>E8+D8</f>
        <v>35</v>
      </c>
      <c r="G8" s="20"/>
      <c r="H8" s="20"/>
      <c r="I8" s="20"/>
      <c r="J8" s="20"/>
      <c r="K8" s="20"/>
      <c r="L8" s="20"/>
      <c r="M8" s="21"/>
    </row>
    <row r="9" spans="1:17" s="19" customFormat="1" ht="33" x14ac:dyDescent="0.45">
      <c r="A9" s="18"/>
      <c r="B9" s="25" t="s">
        <v>4</v>
      </c>
      <c r="C9" s="25" t="s">
        <v>36</v>
      </c>
      <c r="D9" s="26">
        <v>132</v>
      </c>
      <c r="E9" s="26">
        <f>281.4-132</f>
        <v>149.39999999999998</v>
      </c>
      <c r="F9" s="24">
        <f>E9+D9</f>
        <v>281.39999999999998</v>
      </c>
      <c r="G9" s="20"/>
      <c r="H9" s="29"/>
      <c r="I9" s="20"/>
      <c r="J9" s="20"/>
      <c r="K9" s="20"/>
      <c r="L9" s="20"/>
      <c r="M9" s="21"/>
    </row>
    <row r="10" spans="1:17" s="19" customFormat="1" ht="39.950000000000003" customHeight="1" x14ac:dyDescent="0.45">
      <c r="A10" s="18"/>
      <c r="B10" s="25" t="s">
        <v>5</v>
      </c>
      <c r="C10" s="25" t="s">
        <v>36</v>
      </c>
      <c r="D10" s="26">
        <v>0</v>
      </c>
      <c r="E10" s="26"/>
      <c r="F10" s="24">
        <f t="shared" ref="F10:F38" si="0">E10+D10</f>
        <v>0</v>
      </c>
      <c r="G10" s="20"/>
      <c r="H10" s="29"/>
      <c r="I10" s="20"/>
      <c r="J10" s="20"/>
      <c r="K10" s="20"/>
      <c r="L10" s="20"/>
      <c r="M10" s="21"/>
    </row>
    <row r="11" spans="1:17" s="19" customFormat="1" ht="39.950000000000003" customHeight="1" x14ac:dyDescent="0.45">
      <c r="A11" s="18"/>
      <c r="B11" s="25" t="s">
        <v>6</v>
      </c>
      <c r="C11" s="25" t="s">
        <v>36</v>
      </c>
      <c r="D11" s="26">
        <v>48</v>
      </c>
      <c r="E11" s="26">
        <v>0</v>
      </c>
      <c r="F11" s="24">
        <f t="shared" si="0"/>
        <v>48</v>
      </c>
      <c r="G11" s="20"/>
      <c r="H11" s="29"/>
      <c r="I11" s="20"/>
      <c r="J11" s="20"/>
      <c r="K11" s="20"/>
      <c r="L11" s="20"/>
      <c r="M11" s="21"/>
    </row>
    <row r="12" spans="1:17" s="19" customFormat="1" ht="39.950000000000003" customHeight="1" x14ac:dyDescent="0.45">
      <c r="A12" s="18"/>
      <c r="B12" s="25" t="s">
        <v>7</v>
      </c>
      <c r="C12" s="25" t="s">
        <v>36</v>
      </c>
      <c r="D12" s="26">
        <v>4</v>
      </c>
      <c r="E12" s="26"/>
      <c r="F12" s="24">
        <f t="shared" si="0"/>
        <v>4</v>
      </c>
      <c r="G12" s="20"/>
      <c r="H12" s="29"/>
      <c r="I12" s="20"/>
      <c r="J12" s="20"/>
      <c r="K12" s="20"/>
      <c r="L12" s="20"/>
      <c r="M12" s="21"/>
    </row>
    <row r="13" spans="1:17" s="19" customFormat="1" ht="39.950000000000003" customHeight="1" x14ac:dyDescent="0.45">
      <c r="A13" s="18"/>
      <c r="B13" s="25" t="s">
        <v>8</v>
      </c>
      <c r="C13" s="25" t="s">
        <v>38</v>
      </c>
      <c r="D13" s="26">
        <v>0</v>
      </c>
      <c r="E13" s="26">
        <v>6</v>
      </c>
      <c r="F13" s="24">
        <f t="shared" si="0"/>
        <v>6</v>
      </c>
      <c r="G13" s="20"/>
      <c r="H13" s="29"/>
      <c r="I13" s="20"/>
      <c r="J13" s="20"/>
      <c r="K13" s="20"/>
      <c r="L13" s="20"/>
      <c r="M13" s="21"/>
    </row>
    <row r="14" spans="1:17" s="19" customFormat="1" ht="39.950000000000003" customHeight="1" x14ac:dyDescent="0.45">
      <c r="A14" s="18"/>
      <c r="B14" s="25" t="s">
        <v>9</v>
      </c>
      <c r="C14" s="25" t="s">
        <v>36</v>
      </c>
      <c r="D14" s="26">
        <v>49</v>
      </c>
      <c r="E14" s="26"/>
      <c r="F14" s="24">
        <f t="shared" si="0"/>
        <v>49</v>
      </c>
      <c r="G14" s="20"/>
      <c r="H14" s="29"/>
      <c r="I14" s="20"/>
      <c r="J14" s="20"/>
      <c r="K14" s="20"/>
      <c r="L14" s="20"/>
      <c r="M14" s="20"/>
    </row>
    <row r="15" spans="1:17" s="19" customFormat="1" ht="48.75" customHeight="1" x14ac:dyDescent="0.45">
      <c r="A15" s="18"/>
      <c r="B15" s="25" t="s">
        <v>10</v>
      </c>
      <c r="C15" s="25" t="s">
        <v>36</v>
      </c>
      <c r="D15" s="26">
        <v>418</v>
      </c>
      <c r="E15" s="26">
        <f>560-418</f>
        <v>142</v>
      </c>
      <c r="F15" s="24">
        <f t="shared" si="0"/>
        <v>560</v>
      </c>
      <c r="G15" s="20"/>
      <c r="H15" s="29"/>
      <c r="I15" s="20"/>
      <c r="J15" s="20"/>
      <c r="K15" s="20"/>
      <c r="L15" s="20"/>
      <c r="M15" s="20"/>
      <c r="Q15" s="20"/>
    </row>
    <row r="16" spans="1:17" s="19" customFormat="1" ht="45.75" customHeight="1" x14ac:dyDescent="0.45">
      <c r="A16" s="18"/>
      <c r="B16" s="25" t="s">
        <v>11</v>
      </c>
      <c r="C16" s="25" t="s">
        <v>35</v>
      </c>
      <c r="D16" s="26">
        <v>60</v>
      </c>
      <c r="E16" s="26">
        <v>95</v>
      </c>
      <c r="F16" s="24">
        <f t="shared" si="0"/>
        <v>155</v>
      </c>
      <c r="G16" s="20"/>
      <c r="H16" s="29"/>
      <c r="I16" s="20"/>
      <c r="J16" s="20"/>
      <c r="K16" s="20"/>
      <c r="L16" s="20"/>
      <c r="M16" s="20"/>
    </row>
    <row r="17" spans="1:13" s="19" customFormat="1" ht="39.950000000000003" customHeight="1" x14ac:dyDescent="0.45">
      <c r="A17" s="18"/>
      <c r="B17" s="25" t="s">
        <v>12</v>
      </c>
      <c r="C17" s="25" t="s">
        <v>36</v>
      </c>
      <c r="D17" s="26">
        <v>16</v>
      </c>
      <c r="E17" s="26">
        <v>3</v>
      </c>
      <c r="F17" s="24">
        <f t="shared" si="0"/>
        <v>19</v>
      </c>
      <c r="G17" s="20"/>
      <c r="H17" s="29"/>
      <c r="I17" s="20"/>
      <c r="J17" s="20"/>
      <c r="K17" s="20"/>
      <c r="L17" s="20"/>
      <c r="M17" s="20"/>
    </row>
    <row r="18" spans="1:13" s="19" customFormat="1" ht="39.950000000000003" customHeight="1" x14ac:dyDescent="0.45">
      <c r="A18" s="18"/>
      <c r="B18" s="25" t="s">
        <v>13</v>
      </c>
      <c r="C18" s="25" t="s">
        <v>36</v>
      </c>
      <c r="D18" s="26">
        <v>0</v>
      </c>
      <c r="E18" s="26"/>
      <c r="F18" s="24">
        <f t="shared" si="0"/>
        <v>0</v>
      </c>
      <c r="G18" s="20"/>
      <c r="H18" s="29"/>
      <c r="I18" s="20"/>
      <c r="J18" s="20"/>
      <c r="K18" s="20"/>
      <c r="L18" s="20"/>
      <c r="M18" s="21"/>
    </row>
    <row r="19" spans="1:13" s="19" customFormat="1" ht="42.75" customHeight="1" x14ac:dyDescent="0.45">
      <c r="A19" s="18"/>
      <c r="B19" s="25" t="s">
        <v>14</v>
      </c>
      <c r="C19" s="25" t="s">
        <v>36</v>
      </c>
      <c r="D19" s="26">
        <v>39</v>
      </c>
      <c r="E19" s="26">
        <f>53-39</f>
        <v>14</v>
      </c>
      <c r="F19" s="24">
        <f t="shared" si="0"/>
        <v>53</v>
      </c>
      <c r="G19" s="20"/>
      <c r="H19" s="29"/>
      <c r="I19" s="20"/>
      <c r="J19" s="20"/>
      <c r="K19" s="20"/>
      <c r="L19" s="20"/>
      <c r="M19" s="21"/>
    </row>
    <row r="20" spans="1:13" s="19" customFormat="1" ht="39.950000000000003" customHeight="1" x14ac:dyDescent="0.45">
      <c r="A20" s="18"/>
      <c r="B20" s="25" t="s">
        <v>15</v>
      </c>
      <c r="C20" s="25" t="s">
        <v>37</v>
      </c>
      <c r="D20" s="26">
        <v>86</v>
      </c>
      <c r="E20" s="26">
        <v>483</v>
      </c>
      <c r="F20" s="24">
        <f t="shared" si="0"/>
        <v>569</v>
      </c>
      <c r="G20" s="20"/>
      <c r="H20" s="29"/>
      <c r="I20" s="20"/>
      <c r="J20" s="20"/>
      <c r="K20" s="20"/>
      <c r="L20" s="20"/>
      <c r="M20" s="21"/>
    </row>
    <row r="21" spans="1:13" s="19" customFormat="1" ht="39.950000000000003" customHeight="1" x14ac:dyDescent="0.45">
      <c r="A21" s="18"/>
      <c r="B21" s="25" t="s">
        <v>16</v>
      </c>
      <c r="C21" s="25" t="s">
        <v>39</v>
      </c>
      <c r="D21" s="26">
        <v>0</v>
      </c>
      <c r="E21" s="26">
        <v>120</v>
      </c>
      <c r="F21" s="24">
        <f t="shared" si="0"/>
        <v>120</v>
      </c>
      <c r="G21" s="20"/>
      <c r="H21" s="29"/>
      <c r="I21" s="20"/>
      <c r="J21" s="20"/>
      <c r="K21" s="20"/>
      <c r="L21" s="20"/>
      <c r="M21" s="21"/>
    </row>
    <row r="22" spans="1:13" s="19" customFormat="1" ht="39.950000000000003" customHeight="1" x14ac:dyDescent="0.45">
      <c r="A22" s="18"/>
      <c r="B22" s="25" t="s">
        <v>17</v>
      </c>
      <c r="C22" s="25" t="s">
        <v>36</v>
      </c>
      <c r="D22" s="26">
        <v>0</v>
      </c>
      <c r="E22" s="26"/>
      <c r="F22" s="24">
        <f t="shared" si="0"/>
        <v>0</v>
      </c>
      <c r="G22" s="20"/>
      <c r="H22" s="29"/>
      <c r="I22" s="20"/>
      <c r="J22" s="20"/>
      <c r="K22" s="20"/>
      <c r="L22" s="20"/>
      <c r="M22" s="21"/>
    </row>
    <row r="23" spans="1:13" s="19" customFormat="1" ht="41.25" customHeight="1" x14ac:dyDescent="0.45">
      <c r="A23" s="18"/>
      <c r="B23" s="25" t="s">
        <v>18</v>
      </c>
      <c r="C23" s="25" t="s">
        <v>35</v>
      </c>
      <c r="D23" s="26">
        <v>0</v>
      </c>
      <c r="E23" s="26">
        <v>18</v>
      </c>
      <c r="F23" s="24">
        <f t="shared" si="0"/>
        <v>18</v>
      </c>
      <c r="G23" s="20"/>
      <c r="H23" s="20"/>
      <c r="I23" s="20"/>
      <c r="J23" s="20"/>
      <c r="K23" s="20"/>
      <c r="L23" s="20"/>
      <c r="M23" s="21"/>
    </row>
    <row r="24" spans="1:13" s="19" customFormat="1" ht="39.950000000000003" customHeight="1" x14ac:dyDescent="0.45">
      <c r="A24" s="18"/>
      <c r="B24" s="25" t="s">
        <v>19</v>
      </c>
      <c r="C24" s="25" t="s">
        <v>44</v>
      </c>
      <c r="D24" s="26">
        <v>19</v>
      </c>
      <c r="E24" s="26">
        <v>56</v>
      </c>
      <c r="F24" s="24">
        <f t="shared" si="0"/>
        <v>75</v>
      </c>
      <c r="G24" s="20"/>
      <c r="H24" s="20"/>
      <c r="I24" s="20"/>
      <c r="J24" s="20"/>
      <c r="K24" s="20"/>
      <c r="L24" s="20"/>
      <c r="M24" s="21"/>
    </row>
    <row r="25" spans="1:13" s="19" customFormat="1" ht="39.950000000000003" customHeight="1" x14ac:dyDescent="0.45">
      <c r="A25" s="18"/>
      <c r="B25" s="25" t="s">
        <v>20</v>
      </c>
      <c r="C25" s="25" t="s">
        <v>36</v>
      </c>
      <c r="D25" s="26">
        <v>123</v>
      </c>
      <c r="E25" s="26">
        <f>138-123</f>
        <v>15</v>
      </c>
      <c r="F25" s="24">
        <f t="shared" si="0"/>
        <v>138</v>
      </c>
      <c r="G25" s="20"/>
      <c r="H25" s="20"/>
      <c r="I25" s="20"/>
      <c r="J25" s="20"/>
      <c r="K25" s="20"/>
      <c r="L25" s="20"/>
      <c r="M25" s="20"/>
    </row>
    <row r="26" spans="1:13" s="19" customFormat="1" ht="39.950000000000003" customHeight="1" x14ac:dyDescent="0.45">
      <c r="A26" s="18"/>
      <c r="B26" s="47" t="s">
        <v>21</v>
      </c>
      <c r="C26" s="25" t="s">
        <v>36</v>
      </c>
      <c r="D26" s="26">
        <v>635</v>
      </c>
      <c r="E26" s="26">
        <v>44</v>
      </c>
      <c r="F26" s="24">
        <f t="shared" si="0"/>
        <v>679</v>
      </c>
      <c r="G26" s="20"/>
      <c r="H26" s="20"/>
      <c r="I26" s="20"/>
      <c r="J26" s="20"/>
      <c r="K26" s="20"/>
      <c r="L26" s="20"/>
      <c r="M26" s="20"/>
    </row>
    <row r="27" spans="1:13" s="19" customFormat="1" ht="39.950000000000003" customHeight="1" x14ac:dyDescent="0.45">
      <c r="A27" s="18"/>
      <c r="B27" s="47"/>
      <c r="C27" s="25" t="s">
        <v>40</v>
      </c>
      <c r="D27" s="26">
        <v>0</v>
      </c>
      <c r="E27" s="26"/>
      <c r="F27" s="24">
        <f t="shared" si="0"/>
        <v>0</v>
      </c>
      <c r="G27" s="20"/>
      <c r="H27" s="20"/>
      <c r="I27" s="20"/>
      <c r="J27" s="20"/>
      <c r="K27" s="20"/>
      <c r="L27" s="20"/>
      <c r="M27" s="20"/>
    </row>
    <row r="28" spans="1:13" s="19" customFormat="1" ht="45" customHeight="1" x14ac:dyDescent="0.45">
      <c r="A28" s="18"/>
      <c r="B28" s="25" t="s">
        <v>22</v>
      </c>
      <c r="C28" s="25" t="s">
        <v>36</v>
      </c>
      <c r="D28" s="26">
        <v>864</v>
      </c>
      <c r="E28" s="26">
        <v>346</v>
      </c>
      <c r="F28" s="24">
        <f t="shared" si="0"/>
        <v>1210</v>
      </c>
      <c r="G28" s="20"/>
      <c r="H28" s="20"/>
      <c r="I28" s="20"/>
      <c r="J28" s="20"/>
      <c r="K28" s="20"/>
      <c r="L28" s="20"/>
      <c r="M28" s="20"/>
    </row>
    <row r="29" spans="1:13" s="19" customFormat="1" ht="39.950000000000003" customHeight="1" x14ac:dyDescent="0.45">
      <c r="A29" s="18"/>
      <c r="B29" s="25" t="s">
        <v>23</v>
      </c>
      <c r="C29" s="25" t="s">
        <v>36</v>
      </c>
      <c r="D29" s="26">
        <v>99</v>
      </c>
      <c r="E29" s="26">
        <v>86</v>
      </c>
      <c r="F29" s="24">
        <f t="shared" si="0"/>
        <v>185</v>
      </c>
      <c r="G29" s="20"/>
      <c r="H29" s="20"/>
      <c r="I29" s="20"/>
      <c r="J29" s="20"/>
      <c r="K29" s="20"/>
      <c r="L29" s="20"/>
      <c r="M29" s="21"/>
    </row>
    <row r="30" spans="1:13" s="19" customFormat="1" ht="39.950000000000003" customHeight="1" x14ac:dyDescent="0.45">
      <c r="A30" s="18"/>
      <c r="B30" s="25" t="s">
        <v>24</v>
      </c>
      <c r="C30" s="25" t="s">
        <v>36</v>
      </c>
      <c r="D30" s="26">
        <v>15</v>
      </c>
      <c r="E30" s="26"/>
      <c r="F30" s="24">
        <f t="shared" si="0"/>
        <v>15</v>
      </c>
      <c r="G30" s="20"/>
      <c r="H30" s="20"/>
      <c r="I30" s="20"/>
      <c r="J30" s="20"/>
      <c r="K30" s="20"/>
      <c r="L30" s="20"/>
      <c r="M30" s="21"/>
    </row>
    <row r="31" spans="1:13" s="19" customFormat="1" ht="39.950000000000003" customHeight="1" x14ac:dyDescent="0.45">
      <c r="A31" s="18"/>
      <c r="B31" s="25" t="s">
        <v>25</v>
      </c>
      <c r="C31" s="25" t="s">
        <v>36</v>
      </c>
      <c r="D31" s="26">
        <v>15</v>
      </c>
      <c r="E31" s="26">
        <v>239</v>
      </c>
      <c r="F31" s="24">
        <f t="shared" si="0"/>
        <v>254</v>
      </c>
      <c r="G31" s="20"/>
      <c r="H31" s="20"/>
      <c r="I31" s="20"/>
      <c r="J31" s="20"/>
      <c r="K31" s="20"/>
      <c r="L31" s="20"/>
      <c r="M31" s="20"/>
    </row>
    <row r="32" spans="1:13" s="19" customFormat="1" ht="39.950000000000003" customHeight="1" x14ac:dyDescent="0.45">
      <c r="A32" s="18"/>
      <c r="B32" s="25" t="s">
        <v>26</v>
      </c>
      <c r="C32" s="25" t="s">
        <v>36</v>
      </c>
      <c r="D32" s="26">
        <v>1094</v>
      </c>
      <c r="E32" s="26">
        <v>447</v>
      </c>
      <c r="F32" s="24">
        <f t="shared" si="0"/>
        <v>1541</v>
      </c>
      <c r="G32" s="20"/>
      <c r="H32" s="20"/>
      <c r="I32" s="20"/>
      <c r="J32" s="20"/>
      <c r="K32" s="20"/>
      <c r="L32" s="20"/>
      <c r="M32" s="20"/>
    </row>
    <row r="33" spans="1:13" s="19" customFormat="1" ht="43.5" customHeight="1" x14ac:dyDescent="0.45">
      <c r="A33" s="18"/>
      <c r="B33" s="25" t="s">
        <v>27</v>
      </c>
      <c r="C33" s="25" t="s">
        <v>35</v>
      </c>
      <c r="D33" s="26">
        <v>0</v>
      </c>
      <c r="E33" s="26">
        <v>20</v>
      </c>
      <c r="F33" s="24">
        <f t="shared" si="0"/>
        <v>20</v>
      </c>
      <c r="G33" s="33"/>
      <c r="H33" s="20"/>
      <c r="I33" s="20"/>
      <c r="J33" s="20"/>
      <c r="K33" s="20"/>
      <c r="L33" s="20"/>
      <c r="M33" s="21"/>
    </row>
    <row r="34" spans="1:13" s="19" customFormat="1" ht="39.950000000000003" customHeight="1" x14ac:dyDescent="0.45">
      <c r="A34" s="18"/>
      <c r="B34" s="25" t="s">
        <v>28</v>
      </c>
      <c r="C34" s="25" t="s">
        <v>36</v>
      </c>
      <c r="D34" s="26">
        <v>18</v>
      </c>
      <c r="E34" s="26"/>
      <c r="F34" s="24">
        <f t="shared" si="0"/>
        <v>18</v>
      </c>
      <c r="G34" s="20"/>
      <c r="H34" s="20"/>
      <c r="I34" s="20"/>
      <c r="J34" s="20"/>
      <c r="K34" s="20"/>
      <c r="L34" s="20"/>
      <c r="M34" s="21"/>
    </row>
    <row r="35" spans="1:13" s="19" customFormat="1" ht="39.950000000000003" customHeight="1" x14ac:dyDescent="0.45">
      <c r="A35" s="18"/>
      <c r="B35" s="25" t="s">
        <v>29</v>
      </c>
      <c r="C35" s="25" t="s">
        <v>36</v>
      </c>
      <c r="D35" s="26">
        <v>19</v>
      </c>
      <c r="E35" s="26">
        <v>1616</v>
      </c>
      <c r="F35" s="24">
        <f t="shared" si="0"/>
        <v>1635</v>
      </c>
      <c r="G35" s="20"/>
      <c r="H35" s="20"/>
      <c r="I35" s="20"/>
      <c r="J35" s="20"/>
      <c r="K35" s="20"/>
      <c r="L35" s="20"/>
      <c r="M35" s="21"/>
    </row>
    <row r="36" spans="1:13" s="19" customFormat="1" ht="39.950000000000003" customHeight="1" x14ac:dyDescent="0.45">
      <c r="A36" s="18"/>
      <c r="B36" s="25" t="s">
        <v>30</v>
      </c>
      <c r="C36" s="25" t="s">
        <v>36</v>
      </c>
      <c r="D36" s="26">
        <v>323</v>
      </c>
      <c r="E36" s="26"/>
      <c r="F36" s="24">
        <f t="shared" si="0"/>
        <v>323</v>
      </c>
      <c r="G36" s="20"/>
      <c r="H36" s="20"/>
      <c r="I36" s="20"/>
      <c r="J36" s="20"/>
      <c r="K36" s="20"/>
      <c r="L36" s="20"/>
      <c r="M36" s="20"/>
    </row>
    <row r="37" spans="1:13" s="19" customFormat="1" ht="39.950000000000003" customHeight="1" x14ac:dyDescent="0.45">
      <c r="A37" s="18"/>
      <c r="B37" s="25" t="s">
        <v>31</v>
      </c>
      <c r="C37" s="25" t="s">
        <v>36</v>
      </c>
      <c r="D37" s="26">
        <v>0</v>
      </c>
      <c r="E37" s="26"/>
      <c r="F37" s="24">
        <f t="shared" si="0"/>
        <v>0</v>
      </c>
      <c r="G37" s="20"/>
      <c r="H37" s="20"/>
      <c r="I37" s="20"/>
      <c r="J37" s="20"/>
      <c r="K37" s="20"/>
      <c r="L37" s="20"/>
      <c r="M37" s="21"/>
    </row>
    <row r="38" spans="1:13" s="19" customFormat="1" ht="39.950000000000003" customHeight="1" thickBot="1" x14ac:dyDescent="0.5">
      <c r="A38" s="18"/>
      <c r="B38" s="25" t="s">
        <v>32</v>
      </c>
      <c r="C38" s="25" t="s">
        <v>36</v>
      </c>
      <c r="D38" s="26">
        <v>20</v>
      </c>
      <c r="E38" s="26"/>
      <c r="F38" s="24">
        <f t="shared" si="0"/>
        <v>20</v>
      </c>
      <c r="G38" s="20"/>
      <c r="H38" s="20"/>
      <c r="I38" s="20"/>
      <c r="J38" s="20"/>
      <c r="K38" s="20"/>
      <c r="L38" s="20"/>
      <c r="M38" s="21"/>
    </row>
    <row r="39" spans="1:13" s="12" customFormat="1" ht="39.950000000000003" customHeight="1" thickBot="1" x14ac:dyDescent="0.55000000000000004">
      <c r="A39" s="11"/>
      <c r="B39" s="27" t="s">
        <v>33</v>
      </c>
      <c r="C39" s="27"/>
      <c r="D39" s="28">
        <f t="shared" ref="D39:F39" si="1">SUM(D8:D38)</f>
        <v>4131</v>
      </c>
      <c r="E39" s="28">
        <f t="shared" si="1"/>
        <v>3899.4</v>
      </c>
      <c r="F39" s="28">
        <f t="shared" si="1"/>
        <v>8030.4</v>
      </c>
      <c r="G39" s="15"/>
      <c r="M39" s="15"/>
    </row>
    <row r="40" spans="1:13" s="2" customFormat="1" ht="81" hidden="1" customHeight="1" x14ac:dyDescent="0.5">
      <c r="A40" s="3"/>
      <c r="B40" s="4"/>
      <c r="C40" s="4"/>
      <c r="D40" s="4"/>
      <c r="E40" s="36"/>
      <c r="F40" s="4"/>
      <c r="G40" s="16"/>
    </row>
    <row r="41" spans="1:13" s="2" customFormat="1" ht="81" hidden="1" customHeight="1" x14ac:dyDescent="0.5">
      <c r="A41" s="3"/>
      <c r="B41" s="4"/>
      <c r="C41" s="4"/>
      <c r="D41" s="4"/>
      <c r="E41" s="36"/>
      <c r="F41" s="4"/>
      <c r="G41" s="16"/>
    </row>
    <row r="42" spans="1:13" s="2" customFormat="1" ht="81" hidden="1" customHeight="1" x14ac:dyDescent="0.5">
      <c r="A42" s="3"/>
      <c r="B42" s="4"/>
      <c r="C42" s="4"/>
      <c r="D42" s="4"/>
      <c r="E42" s="36"/>
      <c r="F42" s="4"/>
      <c r="G42" s="16"/>
    </row>
    <row r="43" spans="1:13" s="2" customFormat="1" ht="81" hidden="1" customHeight="1" x14ac:dyDescent="0.5">
      <c r="A43" s="3"/>
      <c r="B43" s="4"/>
      <c r="C43" s="4"/>
      <c r="D43" s="4"/>
      <c r="E43" s="36"/>
      <c r="F43" s="4"/>
      <c r="G43" s="16"/>
    </row>
    <row r="44" spans="1:13" ht="33" x14ac:dyDescent="0.45">
      <c r="G44" s="17" t="e">
        <f>F39/#REF!*100</f>
        <v>#REF!</v>
      </c>
    </row>
    <row r="45" spans="1:13" ht="83.25" customHeight="1" x14ac:dyDescent="0.45">
      <c r="B45" s="46" t="s">
        <v>43</v>
      </c>
      <c r="C45" s="46"/>
      <c r="D45" s="46"/>
      <c r="E45" s="46"/>
      <c r="F45" s="46"/>
      <c r="G45" s="17"/>
    </row>
  </sheetData>
  <mergeCells count="9">
    <mergeCell ref="B45:F45"/>
    <mergeCell ref="C3:C6"/>
    <mergeCell ref="B26:B27"/>
    <mergeCell ref="D3:D5"/>
    <mergeCell ref="B1:F1"/>
    <mergeCell ref="A3:A6"/>
    <mergeCell ref="B3:B6"/>
    <mergeCell ref="F3:F5"/>
    <mergeCell ref="E3:E5"/>
  </mergeCells>
  <phoneticPr fontId="12" type="noConversion"/>
  <conditionalFormatting sqref="C27 B28:C38 B7:C14 A3:A38 D8:E38 F7:F38 B16:C23 B15 B25:C26 B24">
    <cfRule type="cellIs" dxfId="11" priority="20" stopIfTrue="1" operator="equal">
      <formula>0</formula>
    </cfRule>
  </conditionalFormatting>
  <conditionalFormatting sqref="D7:E7">
    <cfRule type="cellIs" dxfId="10" priority="10" stopIfTrue="1" operator="equal">
      <formula>0</formula>
    </cfRule>
  </conditionalFormatting>
  <conditionalFormatting sqref="C15">
    <cfRule type="cellIs" dxfId="7" priority="2" stopIfTrue="1" operator="equal">
      <formula>0</formula>
    </cfRule>
  </conditionalFormatting>
  <conditionalFormatting sqref="C24">
    <cfRule type="cellIs" dxfId="6" priority="1" stopIfTrue="1" operator="equal">
      <formula>0</formula>
    </cfRule>
  </conditionalFormatting>
  <hyperlinks>
    <hyperlink ref="B8" r:id="rId1"/>
    <hyperlink ref="B9" r:id="rId2"/>
    <hyperlink ref="B10" r:id="rId3"/>
    <hyperlink ref="B11" r:id="rId4"/>
    <hyperlink ref="B12" r:id="rId5"/>
    <hyperlink ref="B13" r:id="rId6"/>
    <hyperlink ref="B14" r:id="rId7"/>
    <hyperlink ref="B15" r:id="rId8"/>
    <hyperlink ref="B16" r:id="rId9"/>
    <hyperlink ref="B17" r:id="rId10"/>
    <hyperlink ref="B18" r:id="rId11"/>
    <hyperlink ref="B19" r:id="rId12"/>
    <hyperlink ref="B20" r:id="rId13"/>
    <hyperlink ref="B21" r:id="rId14"/>
    <hyperlink ref="B22" r:id="rId15"/>
    <hyperlink ref="B23" r:id="rId16"/>
    <hyperlink ref="B24" r:id="rId17"/>
    <hyperlink ref="B25" r:id="rId18"/>
    <hyperlink ref="B28" r:id="rId19"/>
    <hyperlink ref="B29" r:id="rId20"/>
    <hyperlink ref="B30" r:id="rId21"/>
    <hyperlink ref="B31" r:id="rId22"/>
    <hyperlink ref="B32" r:id="rId23"/>
    <hyperlink ref="B33" r:id="rId24"/>
    <hyperlink ref="B34" r:id="rId25"/>
    <hyperlink ref="B35" r:id="rId26"/>
    <hyperlink ref="B36" r:id="rId27"/>
    <hyperlink ref="B37" r:id="rId28"/>
    <hyperlink ref="B38" r:id="rId29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30" orientation="landscape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view="pageBreakPreview" topLeftCell="B1" zoomScale="40" zoomScaleSheetLayoutView="40" workbookViewId="0">
      <selection activeCell="E8" sqref="E8"/>
    </sheetView>
  </sheetViews>
  <sheetFormatPr defaultColWidth="8.85546875" defaultRowHeight="12.75" x14ac:dyDescent="0.2"/>
  <cols>
    <col min="1" max="1" width="11.5703125" style="1" hidden="1" customWidth="1"/>
    <col min="2" max="2" width="76.140625" style="5" customWidth="1"/>
    <col min="3" max="3" width="79.7109375" style="5" customWidth="1"/>
    <col min="4" max="4" width="50.28515625" style="5" customWidth="1"/>
    <col min="5" max="5" width="57.7109375" style="5" customWidth="1"/>
    <col min="6" max="6" width="36.7109375" style="5" customWidth="1"/>
    <col min="7" max="7" width="47.42578125" style="1" customWidth="1"/>
    <col min="8" max="8" width="50.28515625" style="1" customWidth="1"/>
    <col min="9" max="9" width="37.28515625" style="1" customWidth="1"/>
    <col min="10" max="13" width="8.85546875" style="1" customWidth="1"/>
    <col min="14" max="14" width="27" style="1" customWidth="1"/>
    <col min="15" max="17" width="8.85546875" style="1" customWidth="1"/>
    <col min="18" max="18" width="23.7109375" style="1" customWidth="1"/>
    <col min="19" max="16384" width="8.85546875" style="1"/>
  </cols>
  <sheetData>
    <row r="1" spans="1:18" s="6" customFormat="1" ht="170.25" customHeight="1" x14ac:dyDescent="0.2">
      <c r="B1" s="38" t="s">
        <v>46</v>
      </c>
      <c r="C1" s="38"/>
      <c r="D1" s="38"/>
      <c r="E1" s="38"/>
      <c r="F1" s="38"/>
    </row>
    <row r="2" spans="1:18" s="6" customFormat="1" ht="4.5" customHeight="1" thickBot="1" x14ac:dyDescent="0.3">
      <c r="B2" s="7"/>
      <c r="C2" s="7"/>
      <c r="D2" s="7"/>
      <c r="E2" s="7"/>
      <c r="F2" s="7"/>
    </row>
    <row r="3" spans="1:18" s="6" customFormat="1" ht="40.5" customHeight="1" thickTop="1" thickBot="1" x14ac:dyDescent="0.5">
      <c r="A3" s="40" t="s">
        <v>0</v>
      </c>
      <c r="B3" s="42" t="s">
        <v>1</v>
      </c>
      <c r="C3" s="42" t="s">
        <v>34</v>
      </c>
      <c r="D3" s="43" t="s">
        <v>47</v>
      </c>
      <c r="E3" s="43" t="s">
        <v>48</v>
      </c>
      <c r="F3" s="39" t="s">
        <v>42</v>
      </c>
      <c r="N3" s="13"/>
    </row>
    <row r="4" spans="1:18" s="6" customFormat="1" ht="21.75" customHeight="1" thickBot="1" x14ac:dyDescent="0.5">
      <c r="A4" s="41"/>
      <c r="B4" s="42"/>
      <c r="C4" s="42"/>
      <c r="D4" s="44"/>
      <c r="E4" s="44"/>
      <c r="F4" s="39"/>
      <c r="H4" s="13"/>
      <c r="N4" s="13"/>
    </row>
    <row r="5" spans="1:18" s="6" customFormat="1" ht="35.25" customHeight="1" thickBot="1" x14ac:dyDescent="0.5">
      <c r="A5" s="41"/>
      <c r="B5" s="42"/>
      <c r="C5" s="42"/>
      <c r="D5" s="45"/>
      <c r="E5" s="45"/>
      <c r="F5" s="39"/>
      <c r="G5" s="30"/>
      <c r="H5" s="13"/>
      <c r="N5" s="13"/>
    </row>
    <row r="6" spans="1:18" s="6" customFormat="1" ht="33.6" customHeight="1" thickBot="1" x14ac:dyDescent="0.5">
      <c r="A6" s="41"/>
      <c r="B6" s="42"/>
      <c r="C6" s="42"/>
      <c r="D6" s="22" t="s">
        <v>2</v>
      </c>
      <c r="E6" s="22" t="s">
        <v>2</v>
      </c>
      <c r="F6" s="22" t="s">
        <v>2</v>
      </c>
      <c r="G6" s="30"/>
      <c r="H6" s="13"/>
      <c r="I6" s="10"/>
      <c r="J6" s="10"/>
      <c r="K6" s="10"/>
      <c r="L6" s="10"/>
      <c r="M6" s="10"/>
      <c r="N6" s="13"/>
    </row>
    <row r="7" spans="1:18" s="9" customFormat="1" ht="27" customHeight="1" thickBot="1" x14ac:dyDescent="0.5">
      <c r="A7" s="8">
        <v>1</v>
      </c>
      <c r="B7" s="23">
        <v>1</v>
      </c>
      <c r="C7" s="23">
        <v>2</v>
      </c>
      <c r="D7" s="23">
        <v>3</v>
      </c>
      <c r="E7" s="23">
        <v>4</v>
      </c>
      <c r="F7" s="23">
        <v>5</v>
      </c>
      <c r="G7" s="31"/>
      <c r="H7" s="14"/>
      <c r="I7" s="10"/>
      <c r="J7" s="10"/>
      <c r="K7" s="10"/>
      <c r="L7" s="10"/>
      <c r="M7" s="10"/>
      <c r="N7" s="14"/>
    </row>
    <row r="8" spans="1:18" s="19" customFormat="1" ht="32.25" customHeight="1" x14ac:dyDescent="0.45">
      <c r="A8" s="18"/>
      <c r="B8" s="25" t="s">
        <v>3</v>
      </c>
      <c r="C8" s="25" t="s">
        <v>35</v>
      </c>
      <c r="D8" s="26">
        <v>150</v>
      </c>
      <c r="E8" s="26"/>
      <c r="F8" s="24">
        <f>D8+E8</f>
        <v>150</v>
      </c>
      <c r="G8" s="33"/>
      <c r="H8" s="20"/>
      <c r="I8" s="20"/>
      <c r="J8" s="20"/>
      <c r="K8" s="20"/>
      <c r="L8" s="20"/>
      <c r="M8" s="20"/>
      <c r="N8" s="21"/>
    </row>
    <row r="9" spans="1:18" s="19" customFormat="1" ht="34.5" x14ac:dyDescent="0.45">
      <c r="A9" s="18"/>
      <c r="B9" s="25" t="s">
        <v>4</v>
      </c>
      <c r="C9" s="25" t="s">
        <v>36</v>
      </c>
      <c r="D9" s="26">
        <v>3225</v>
      </c>
      <c r="E9" s="26"/>
      <c r="F9" s="24">
        <f t="shared" ref="F9:F39" si="0">D9+E9</f>
        <v>3225</v>
      </c>
      <c r="G9" s="33"/>
      <c r="H9" s="20"/>
      <c r="I9" s="29"/>
      <c r="J9" s="20"/>
      <c r="K9" s="20"/>
      <c r="L9" s="20"/>
      <c r="M9" s="20"/>
      <c r="N9" s="21"/>
    </row>
    <row r="10" spans="1:18" s="19" customFormat="1" ht="39.950000000000003" customHeight="1" x14ac:dyDescent="0.45">
      <c r="A10" s="18"/>
      <c r="B10" s="25" t="s">
        <v>5</v>
      </c>
      <c r="C10" s="25" t="s">
        <v>36</v>
      </c>
      <c r="D10" s="26">
        <v>0</v>
      </c>
      <c r="E10" s="26"/>
      <c r="F10" s="24">
        <f t="shared" si="0"/>
        <v>0</v>
      </c>
      <c r="G10" s="33"/>
      <c r="H10" s="20"/>
      <c r="I10" s="29"/>
      <c r="J10" s="20"/>
      <c r="K10" s="20"/>
      <c r="L10" s="20"/>
      <c r="M10" s="20"/>
      <c r="N10" s="21"/>
    </row>
    <row r="11" spans="1:18" s="19" customFormat="1" ht="39.950000000000003" customHeight="1" x14ac:dyDescent="0.45">
      <c r="A11" s="18"/>
      <c r="B11" s="25" t="s">
        <v>6</v>
      </c>
      <c r="C11" s="25" t="s">
        <v>36</v>
      </c>
      <c r="D11" s="26">
        <v>569</v>
      </c>
      <c r="E11" s="26">
        <f>3885-D11</f>
        <v>3316</v>
      </c>
      <c r="F11" s="24">
        <f t="shared" si="0"/>
        <v>3885</v>
      </c>
      <c r="G11" s="33"/>
      <c r="H11" s="20"/>
      <c r="I11" s="29"/>
      <c r="J11" s="20"/>
      <c r="K11" s="20"/>
      <c r="L11" s="20"/>
      <c r="M11" s="20"/>
      <c r="N11" s="21"/>
    </row>
    <row r="12" spans="1:18" s="19" customFormat="1" ht="39.950000000000003" customHeight="1" x14ac:dyDescent="0.45">
      <c r="A12" s="18"/>
      <c r="B12" s="25" t="s">
        <v>7</v>
      </c>
      <c r="C12" s="25" t="s">
        <v>36</v>
      </c>
      <c r="D12" s="26">
        <v>0</v>
      </c>
      <c r="E12" s="26"/>
      <c r="F12" s="24">
        <f t="shared" si="0"/>
        <v>0</v>
      </c>
      <c r="G12" s="33"/>
      <c r="H12" s="20"/>
      <c r="I12" s="29"/>
      <c r="J12" s="20"/>
      <c r="K12" s="20"/>
      <c r="L12" s="20"/>
      <c r="M12" s="20"/>
      <c r="N12" s="21"/>
    </row>
    <row r="13" spans="1:18" s="19" customFormat="1" ht="39.950000000000003" customHeight="1" x14ac:dyDescent="0.45">
      <c r="A13" s="18"/>
      <c r="B13" s="25" t="s">
        <v>8</v>
      </c>
      <c r="C13" s="25" t="s">
        <v>38</v>
      </c>
      <c r="D13" s="26">
        <v>0</v>
      </c>
      <c r="E13" s="26">
        <v>110</v>
      </c>
      <c r="F13" s="24">
        <f t="shared" si="0"/>
        <v>110</v>
      </c>
      <c r="G13" s="33"/>
      <c r="H13" s="20"/>
      <c r="I13" s="29"/>
      <c r="J13" s="20"/>
      <c r="K13" s="20"/>
      <c r="L13" s="20"/>
      <c r="M13" s="20"/>
      <c r="N13" s="21"/>
    </row>
    <row r="14" spans="1:18" s="19" customFormat="1" ht="39.950000000000003" customHeight="1" x14ac:dyDescent="0.45">
      <c r="A14" s="18"/>
      <c r="B14" s="25" t="s">
        <v>9</v>
      </c>
      <c r="C14" s="25" t="s">
        <v>36</v>
      </c>
      <c r="D14" s="26">
        <v>3264</v>
      </c>
      <c r="E14" s="26">
        <v>478</v>
      </c>
      <c r="F14" s="24">
        <f t="shared" si="0"/>
        <v>3742</v>
      </c>
      <c r="G14" s="33"/>
      <c r="H14" s="20"/>
      <c r="I14" s="29"/>
      <c r="J14" s="20"/>
      <c r="K14" s="20"/>
      <c r="L14" s="20"/>
      <c r="M14" s="20"/>
      <c r="N14" s="20"/>
    </row>
    <row r="15" spans="1:18" s="19" customFormat="1" ht="48.75" customHeight="1" x14ac:dyDescent="0.45">
      <c r="A15" s="18"/>
      <c r="B15" s="25" t="s">
        <v>10</v>
      </c>
      <c r="C15" s="25" t="s">
        <v>36</v>
      </c>
      <c r="D15" s="26">
        <v>0</v>
      </c>
      <c r="E15" s="26"/>
      <c r="F15" s="24">
        <f t="shared" si="0"/>
        <v>0</v>
      </c>
      <c r="G15" s="33"/>
      <c r="H15" s="20"/>
      <c r="I15" s="29"/>
      <c r="J15" s="20"/>
      <c r="K15" s="20"/>
      <c r="L15" s="20"/>
      <c r="M15" s="20"/>
      <c r="N15" s="20"/>
      <c r="R15" s="20"/>
    </row>
    <row r="16" spans="1:18" s="19" customFormat="1" ht="45.75" customHeight="1" x14ac:dyDescent="0.45">
      <c r="A16" s="18"/>
      <c r="B16" s="25" t="s">
        <v>11</v>
      </c>
      <c r="C16" s="25" t="s">
        <v>35</v>
      </c>
      <c r="D16" s="26">
        <v>1307</v>
      </c>
      <c r="E16" s="26">
        <v>1810</v>
      </c>
      <c r="F16" s="24">
        <f t="shared" si="0"/>
        <v>3117</v>
      </c>
      <c r="G16" s="33"/>
      <c r="H16" s="20"/>
      <c r="I16" s="29"/>
      <c r="J16" s="20"/>
      <c r="K16" s="20"/>
      <c r="L16" s="20"/>
      <c r="M16" s="20"/>
      <c r="N16" s="20"/>
    </row>
    <row r="17" spans="1:14" s="19" customFormat="1" ht="39.950000000000003" customHeight="1" x14ac:dyDescent="0.45">
      <c r="A17" s="18"/>
      <c r="B17" s="25" t="s">
        <v>12</v>
      </c>
      <c r="C17" s="25" t="s">
        <v>36</v>
      </c>
      <c r="D17" s="26">
        <v>322</v>
      </c>
      <c r="E17" s="26"/>
      <c r="F17" s="24">
        <f t="shared" si="0"/>
        <v>322</v>
      </c>
      <c r="G17" s="33"/>
      <c r="H17" s="20"/>
      <c r="I17" s="29"/>
      <c r="J17" s="20"/>
      <c r="K17" s="20"/>
      <c r="L17" s="20"/>
      <c r="M17" s="20"/>
      <c r="N17" s="20"/>
    </row>
    <row r="18" spans="1:14" s="19" customFormat="1" ht="39.950000000000003" customHeight="1" x14ac:dyDescent="0.45">
      <c r="A18" s="18"/>
      <c r="B18" s="25" t="s">
        <v>13</v>
      </c>
      <c r="C18" s="25" t="s">
        <v>36</v>
      </c>
      <c r="D18" s="26">
        <v>2531</v>
      </c>
      <c r="E18" s="26">
        <v>1874</v>
      </c>
      <c r="F18" s="24">
        <f t="shared" si="0"/>
        <v>4405</v>
      </c>
      <c r="G18" s="33"/>
      <c r="H18" s="20"/>
      <c r="I18" s="29"/>
      <c r="J18" s="20"/>
      <c r="K18" s="20"/>
      <c r="L18" s="20"/>
      <c r="M18" s="20"/>
      <c r="N18" s="21"/>
    </row>
    <row r="19" spans="1:14" s="19" customFormat="1" ht="42.75" customHeight="1" x14ac:dyDescent="0.45">
      <c r="A19" s="18"/>
      <c r="B19" s="25" t="s">
        <v>14</v>
      </c>
      <c r="C19" s="25" t="s">
        <v>36</v>
      </c>
      <c r="D19" s="26">
        <v>1710</v>
      </c>
      <c r="E19" s="26">
        <v>21</v>
      </c>
      <c r="F19" s="24">
        <f t="shared" si="0"/>
        <v>1731</v>
      </c>
      <c r="G19" s="33"/>
      <c r="H19" s="20"/>
      <c r="I19" s="29"/>
      <c r="J19" s="20"/>
      <c r="K19" s="20"/>
      <c r="L19" s="20"/>
      <c r="M19" s="20"/>
      <c r="N19" s="21"/>
    </row>
    <row r="20" spans="1:14" s="19" customFormat="1" ht="39.950000000000003" customHeight="1" x14ac:dyDescent="0.45">
      <c r="A20" s="18"/>
      <c r="B20" s="25" t="s">
        <v>15</v>
      </c>
      <c r="C20" s="25" t="s">
        <v>37</v>
      </c>
      <c r="D20" s="26">
        <v>0</v>
      </c>
      <c r="E20" s="26"/>
      <c r="F20" s="24">
        <f t="shared" si="0"/>
        <v>0</v>
      </c>
      <c r="G20" s="33"/>
      <c r="H20" s="20"/>
      <c r="I20" s="29"/>
      <c r="J20" s="20"/>
      <c r="K20" s="20"/>
      <c r="L20" s="20"/>
      <c r="M20" s="20"/>
      <c r="N20" s="21"/>
    </row>
    <row r="21" spans="1:14" s="19" customFormat="1" ht="39.950000000000003" customHeight="1" x14ac:dyDescent="0.45">
      <c r="A21" s="18"/>
      <c r="B21" s="25" t="s">
        <v>16</v>
      </c>
      <c r="C21" s="25" t="s">
        <v>39</v>
      </c>
      <c r="D21" s="26">
        <v>0</v>
      </c>
      <c r="E21" s="26">
        <v>1000</v>
      </c>
      <c r="F21" s="24">
        <f t="shared" si="0"/>
        <v>1000</v>
      </c>
      <c r="G21" s="33"/>
      <c r="H21" s="20"/>
      <c r="I21" s="29"/>
      <c r="J21" s="20"/>
      <c r="K21" s="20"/>
      <c r="L21" s="20"/>
      <c r="M21" s="20"/>
      <c r="N21" s="21"/>
    </row>
    <row r="22" spans="1:14" s="19" customFormat="1" ht="39.950000000000003" customHeight="1" x14ac:dyDescent="0.45">
      <c r="A22" s="18"/>
      <c r="B22" s="25" t="s">
        <v>17</v>
      </c>
      <c r="C22" s="25" t="s">
        <v>36</v>
      </c>
      <c r="D22" s="26">
        <v>228</v>
      </c>
      <c r="E22" s="26">
        <f>6217-228</f>
        <v>5989</v>
      </c>
      <c r="F22" s="24">
        <f t="shared" si="0"/>
        <v>6217</v>
      </c>
      <c r="G22" s="33"/>
      <c r="H22" s="20"/>
      <c r="I22" s="29"/>
      <c r="J22" s="20"/>
      <c r="K22" s="20"/>
      <c r="L22" s="20"/>
      <c r="M22" s="20"/>
      <c r="N22" s="21"/>
    </row>
    <row r="23" spans="1:14" s="19" customFormat="1" ht="41.25" customHeight="1" x14ac:dyDescent="0.45">
      <c r="A23" s="18"/>
      <c r="B23" s="25" t="s">
        <v>18</v>
      </c>
      <c r="C23" s="25" t="s">
        <v>35</v>
      </c>
      <c r="D23" s="26">
        <v>0</v>
      </c>
      <c r="E23" s="26">
        <v>2135</v>
      </c>
      <c r="F23" s="24">
        <f t="shared" si="0"/>
        <v>2135</v>
      </c>
      <c r="G23" s="33"/>
      <c r="H23" s="20"/>
      <c r="I23" s="20"/>
      <c r="J23" s="20"/>
      <c r="K23" s="20"/>
      <c r="L23" s="20"/>
      <c r="M23" s="20"/>
      <c r="N23" s="21"/>
    </row>
    <row r="24" spans="1:14" s="19" customFormat="1" ht="39.950000000000003" customHeight="1" x14ac:dyDescent="0.45">
      <c r="A24" s="18"/>
      <c r="B24" s="25" t="s">
        <v>19</v>
      </c>
      <c r="C24" s="25" t="s">
        <v>44</v>
      </c>
      <c r="D24" s="26">
        <v>35</v>
      </c>
      <c r="E24" s="26">
        <v>2065</v>
      </c>
      <c r="F24" s="24">
        <f t="shared" si="0"/>
        <v>2100</v>
      </c>
      <c r="G24" s="33"/>
      <c r="H24" s="20"/>
      <c r="I24" s="20"/>
      <c r="J24" s="20"/>
      <c r="K24" s="20"/>
      <c r="L24" s="20"/>
      <c r="M24" s="20"/>
      <c r="N24" s="21"/>
    </row>
    <row r="25" spans="1:14" s="19" customFormat="1" ht="39.950000000000003" customHeight="1" x14ac:dyDescent="0.45">
      <c r="A25" s="18"/>
      <c r="B25" s="25" t="s">
        <v>20</v>
      </c>
      <c r="C25" s="25" t="s">
        <v>36</v>
      </c>
      <c r="D25" s="26">
        <v>0</v>
      </c>
      <c r="E25" s="26">
        <v>200</v>
      </c>
      <c r="F25" s="24">
        <f t="shared" si="0"/>
        <v>200</v>
      </c>
      <c r="G25" s="33"/>
      <c r="H25" s="20"/>
      <c r="I25" s="20"/>
      <c r="J25" s="20"/>
      <c r="K25" s="20"/>
      <c r="L25" s="20"/>
      <c r="M25" s="20"/>
      <c r="N25" s="20"/>
    </row>
    <row r="26" spans="1:14" s="19" customFormat="1" ht="39.950000000000003" customHeight="1" x14ac:dyDescent="0.45">
      <c r="A26" s="18"/>
      <c r="B26" s="47" t="s">
        <v>21</v>
      </c>
      <c r="C26" s="25" t="s">
        <v>36</v>
      </c>
      <c r="D26" s="26">
        <v>0</v>
      </c>
      <c r="E26" s="26"/>
      <c r="F26" s="24">
        <f t="shared" si="0"/>
        <v>0</v>
      </c>
      <c r="G26" s="33"/>
      <c r="H26" s="20"/>
      <c r="I26" s="20"/>
      <c r="J26" s="20"/>
      <c r="K26" s="20"/>
      <c r="L26" s="20"/>
      <c r="M26" s="20"/>
      <c r="N26" s="20"/>
    </row>
    <row r="27" spans="1:14" s="19" customFormat="1" ht="39.950000000000003" customHeight="1" x14ac:dyDescent="0.45">
      <c r="A27" s="18"/>
      <c r="B27" s="47"/>
      <c r="C27" s="25" t="s">
        <v>40</v>
      </c>
      <c r="D27" s="26">
        <v>0</v>
      </c>
      <c r="E27" s="26"/>
      <c r="F27" s="24">
        <f t="shared" si="0"/>
        <v>0</v>
      </c>
      <c r="G27" s="32"/>
      <c r="H27" s="20"/>
      <c r="I27" s="20"/>
      <c r="J27" s="20"/>
      <c r="K27" s="20"/>
      <c r="L27" s="20"/>
      <c r="M27" s="20"/>
      <c r="N27" s="20"/>
    </row>
    <row r="28" spans="1:14" s="19" customFormat="1" ht="39.950000000000003" hidden="1" customHeight="1" x14ac:dyDescent="0.45">
      <c r="A28" s="18"/>
      <c r="B28" s="47"/>
      <c r="C28" s="25" t="s">
        <v>41</v>
      </c>
      <c r="D28" s="26">
        <v>0</v>
      </c>
      <c r="E28" s="26"/>
      <c r="F28" s="24">
        <f t="shared" si="0"/>
        <v>0</v>
      </c>
      <c r="G28" s="32"/>
      <c r="H28" s="20"/>
      <c r="I28" s="20"/>
      <c r="J28" s="20"/>
      <c r="K28" s="20"/>
      <c r="L28" s="20"/>
      <c r="M28" s="20"/>
      <c r="N28" s="20"/>
    </row>
    <row r="29" spans="1:14" s="19" customFormat="1" ht="45" customHeight="1" x14ac:dyDescent="0.45">
      <c r="A29" s="18"/>
      <c r="B29" s="25" t="s">
        <v>22</v>
      </c>
      <c r="C29" s="25" t="s">
        <v>36</v>
      </c>
      <c r="D29" s="26">
        <v>476</v>
      </c>
      <c r="E29" s="26">
        <f>490-476</f>
        <v>14</v>
      </c>
      <c r="F29" s="24">
        <f t="shared" si="0"/>
        <v>490</v>
      </c>
      <c r="G29" s="33"/>
      <c r="H29" s="20"/>
      <c r="I29" s="20"/>
      <c r="J29" s="20"/>
      <c r="K29" s="20"/>
      <c r="L29" s="20"/>
      <c r="M29" s="20"/>
      <c r="N29" s="20"/>
    </row>
    <row r="30" spans="1:14" s="19" customFormat="1" ht="39.950000000000003" customHeight="1" x14ac:dyDescent="0.45">
      <c r="A30" s="18"/>
      <c r="B30" s="25" t="s">
        <v>23</v>
      </c>
      <c r="C30" s="25" t="s">
        <v>36</v>
      </c>
      <c r="D30" s="26">
        <v>1690</v>
      </c>
      <c r="E30" s="26">
        <f>2000-1690</f>
        <v>310</v>
      </c>
      <c r="F30" s="24">
        <f t="shared" si="0"/>
        <v>2000</v>
      </c>
      <c r="G30" s="33"/>
      <c r="H30" s="20"/>
      <c r="I30" s="20"/>
      <c r="J30" s="20"/>
      <c r="K30" s="20"/>
      <c r="L30" s="20"/>
      <c r="M30" s="20"/>
      <c r="N30" s="21"/>
    </row>
    <row r="31" spans="1:14" s="19" customFormat="1" ht="39.950000000000003" customHeight="1" x14ac:dyDescent="0.45">
      <c r="A31" s="18"/>
      <c r="B31" s="25" t="s">
        <v>24</v>
      </c>
      <c r="C31" s="25" t="s">
        <v>36</v>
      </c>
      <c r="D31" s="26">
        <v>4330</v>
      </c>
      <c r="E31" s="26">
        <f>6700-4330</f>
        <v>2370</v>
      </c>
      <c r="F31" s="24">
        <f t="shared" si="0"/>
        <v>6700</v>
      </c>
      <c r="G31" s="33"/>
      <c r="H31" s="20"/>
      <c r="I31" s="20"/>
      <c r="J31" s="20"/>
      <c r="K31" s="20"/>
      <c r="L31" s="20"/>
      <c r="M31" s="20"/>
      <c r="N31" s="21"/>
    </row>
    <row r="32" spans="1:14" s="19" customFormat="1" ht="39.950000000000003" customHeight="1" x14ac:dyDescent="0.45">
      <c r="A32" s="18"/>
      <c r="B32" s="25" t="s">
        <v>25</v>
      </c>
      <c r="C32" s="25" t="s">
        <v>36</v>
      </c>
      <c r="D32" s="26">
        <v>906</v>
      </c>
      <c r="E32" s="26">
        <f>1015-906</f>
        <v>109</v>
      </c>
      <c r="F32" s="24">
        <f t="shared" si="0"/>
        <v>1015</v>
      </c>
      <c r="G32" s="33"/>
      <c r="H32" s="20"/>
      <c r="I32" s="20"/>
      <c r="J32" s="20"/>
      <c r="K32" s="20"/>
      <c r="L32" s="20"/>
      <c r="M32" s="20"/>
      <c r="N32" s="20"/>
    </row>
    <row r="33" spans="1:14" s="19" customFormat="1" ht="39.950000000000003" customHeight="1" x14ac:dyDescent="0.45">
      <c r="A33" s="18"/>
      <c r="B33" s="25" t="s">
        <v>26</v>
      </c>
      <c r="C33" s="25" t="s">
        <v>36</v>
      </c>
      <c r="D33" s="26">
        <v>0</v>
      </c>
      <c r="E33" s="26"/>
      <c r="F33" s="24">
        <f t="shared" si="0"/>
        <v>0</v>
      </c>
      <c r="G33" s="33"/>
      <c r="H33" s="20"/>
      <c r="I33" s="20"/>
      <c r="J33" s="20"/>
      <c r="K33" s="20"/>
      <c r="L33" s="20"/>
      <c r="M33" s="20"/>
      <c r="N33" s="20"/>
    </row>
    <row r="34" spans="1:14" s="19" customFormat="1" ht="43.5" customHeight="1" x14ac:dyDescent="0.45">
      <c r="A34" s="18"/>
      <c r="B34" s="25" t="s">
        <v>27</v>
      </c>
      <c r="C34" s="25" t="s">
        <v>35</v>
      </c>
      <c r="D34" s="26">
        <v>0</v>
      </c>
      <c r="E34" s="26">
        <v>3158</v>
      </c>
      <c r="F34" s="24">
        <f t="shared" si="0"/>
        <v>3158</v>
      </c>
      <c r="G34" s="33"/>
      <c r="H34" s="20"/>
      <c r="I34" s="20"/>
      <c r="J34" s="20"/>
      <c r="K34" s="20"/>
      <c r="L34" s="20"/>
      <c r="M34" s="20"/>
      <c r="N34" s="21"/>
    </row>
    <row r="35" spans="1:14" s="19" customFormat="1" ht="39.950000000000003" customHeight="1" x14ac:dyDescent="0.45">
      <c r="A35" s="18"/>
      <c r="B35" s="25" t="s">
        <v>28</v>
      </c>
      <c r="C35" s="25" t="s">
        <v>36</v>
      </c>
      <c r="D35" s="26">
        <v>467</v>
      </c>
      <c r="E35" s="26">
        <f>2060-467</f>
        <v>1593</v>
      </c>
      <c r="F35" s="24">
        <f t="shared" si="0"/>
        <v>2060</v>
      </c>
      <c r="G35" s="33"/>
      <c r="H35" s="20"/>
      <c r="I35" s="20"/>
      <c r="J35" s="20"/>
      <c r="K35" s="20"/>
      <c r="L35" s="20"/>
      <c r="M35" s="20"/>
      <c r="N35" s="21"/>
    </row>
    <row r="36" spans="1:14" s="19" customFormat="1" ht="39.950000000000003" customHeight="1" x14ac:dyDescent="0.45">
      <c r="A36" s="18"/>
      <c r="B36" s="25" t="s">
        <v>29</v>
      </c>
      <c r="C36" s="25" t="s">
        <v>36</v>
      </c>
      <c r="D36" s="26">
        <v>1945</v>
      </c>
      <c r="E36" s="26">
        <f>5254-1945</f>
        <v>3309</v>
      </c>
      <c r="F36" s="24">
        <f t="shared" si="0"/>
        <v>5254</v>
      </c>
      <c r="G36" s="33"/>
      <c r="H36" s="20"/>
      <c r="I36" s="20"/>
      <c r="J36" s="20"/>
      <c r="K36" s="20"/>
      <c r="L36" s="20"/>
      <c r="M36" s="20"/>
      <c r="N36" s="21"/>
    </row>
    <row r="37" spans="1:14" s="19" customFormat="1" ht="39.950000000000003" customHeight="1" x14ac:dyDescent="0.45">
      <c r="A37" s="18"/>
      <c r="B37" s="25" t="s">
        <v>30</v>
      </c>
      <c r="C37" s="25" t="s">
        <v>36</v>
      </c>
      <c r="D37" s="26">
        <v>3726</v>
      </c>
      <c r="E37" s="26">
        <f>8408-3726</f>
        <v>4682</v>
      </c>
      <c r="F37" s="24">
        <f t="shared" si="0"/>
        <v>8408</v>
      </c>
      <c r="G37" s="33"/>
      <c r="H37" s="20"/>
      <c r="I37" s="20"/>
      <c r="J37" s="20"/>
      <c r="K37" s="20"/>
      <c r="L37" s="20"/>
      <c r="M37" s="20"/>
      <c r="N37" s="20"/>
    </row>
    <row r="38" spans="1:14" s="19" customFormat="1" ht="39.950000000000003" customHeight="1" x14ac:dyDescent="0.45">
      <c r="A38" s="18"/>
      <c r="B38" s="25" t="s">
        <v>31</v>
      </c>
      <c r="C38" s="25" t="s">
        <v>36</v>
      </c>
      <c r="D38" s="26">
        <v>6847</v>
      </c>
      <c r="E38" s="26">
        <v>1000</v>
      </c>
      <c r="F38" s="24">
        <f t="shared" si="0"/>
        <v>7847</v>
      </c>
      <c r="G38" s="33"/>
      <c r="H38" s="20"/>
      <c r="I38" s="20"/>
      <c r="J38" s="20"/>
      <c r="K38" s="20"/>
      <c r="L38" s="20"/>
      <c r="M38" s="20"/>
      <c r="N38" s="21"/>
    </row>
    <row r="39" spans="1:14" s="19" customFormat="1" ht="39.950000000000003" customHeight="1" thickBot="1" x14ac:dyDescent="0.5">
      <c r="A39" s="18"/>
      <c r="B39" s="25" t="s">
        <v>32</v>
      </c>
      <c r="C39" s="25" t="s">
        <v>36</v>
      </c>
      <c r="D39" s="26">
        <v>980</v>
      </c>
      <c r="E39" s="26">
        <v>441</v>
      </c>
      <c r="F39" s="24">
        <f t="shared" si="0"/>
        <v>1421</v>
      </c>
      <c r="G39" s="33"/>
      <c r="H39" s="20"/>
      <c r="I39" s="20"/>
      <c r="J39" s="20"/>
      <c r="K39" s="20"/>
      <c r="L39" s="20"/>
      <c r="M39" s="20"/>
      <c r="N39" s="21"/>
    </row>
    <row r="40" spans="1:14" s="12" customFormat="1" ht="39.950000000000003" customHeight="1" thickBot="1" x14ac:dyDescent="0.55000000000000004">
      <c r="A40" s="11"/>
      <c r="B40" s="27" t="s">
        <v>33</v>
      </c>
      <c r="C40" s="27"/>
      <c r="D40" s="28">
        <f>SUM(D8:D39)</f>
        <v>34708</v>
      </c>
      <c r="E40" s="28">
        <f t="shared" ref="E40" si="1">SUM(E8:E39)</f>
        <v>35984</v>
      </c>
      <c r="F40" s="28">
        <f>SUM(F8:F39)</f>
        <v>70692</v>
      </c>
      <c r="G40" s="34"/>
      <c r="H40" s="15"/>
      <c r="N40" s="15"/>
    </row>
    <row r="41" spans="1:14" s="2" customFormat="1" ht="81" hidden="1" customHeight="1" x14ac:dyDescent="0.5">
      <c r="A41" s="3"/>
      <c r="B41" s="4"/>
      <c r="C41" s="4"/>
      <c r="D41" s="4"/>
      <c r="E41" s="4"/>
      <c r="F41" s="4"/>
      <c r="H41" s="16"/>
    </row>
    <row r="42" spans="1:14" s="2" customFormat="1" ht="81" hidden="1" customHeight="1" x14ac:dyDescent="0.5">
      <c r="A42" s="3"/>
      <c r="B42" s="4"/>
      <c r="C42" s="4"/>
      <c r="D42" s="4"/>
      <c r="E42" s="4"/>
      <c r="F42" s="4"/>
      <c r="H42" s="16"/>
    </row>
    <row r="43" spans="1:14" s="2" customFormat="1" ht="81" hidden="1" customHeight="1" x14ac:dyDescent="0.5">
      <c r="A43" s="3"/>
      <c r="B43" s="4"/>
      <c r="C43" s="4"/>
      <c r="D43" s="4"/>
      <c r="E43" s="4"/>
      <c r="F43" s="4"/>
      <c r="H43" s="16"/>
    </row>
    <row r="44" spans="1:14" s="2" customFormat="1" ht="81" hidden="1" customHeight="1" x14ac:dyDescent="0.5">
      <c r="A44" s="3"/>
      <c r="B44" s="4"/>
      <c r="C44" s="4"/>
      <c r="D44" s="4"/>
      <c r="E44" s="4"/>
      <c r="F44" s="4"/>
      <c r="H44" s="16"/>
    </row>
    <row r="45" spans="1:14" ht="33" x14ac:dyDescent="0.45">
      <c r="H45" s="17" t="e">
        <f>F40/#REF!*100</f>
        <v>#REF!</v>
      </c>
    </row>
    <row r="46" spans="1:14" ht="83.25" customHeight="1" x14ac:dyDescent="0.45">
      <c r="B46" s="46" t="s">
        <v>43</v>
      </c>
      <c r="C46" s="46"/>
      <c r="D46" s="46"/>
      <c r="E46" s="46"/>
      <c r="F46" s="46"/>
      <c r="H46" s="17"/>
    </row>
  </sheetData>
  <mergeCells count="9">
    <mergeCell ref="A3:A6"/>
    <mergeCell ref="B3:B6"/>
    <mergeCell ref="C3:C6"/>
    <mergeCell ref="D3:D5"/>
    <mergeCell ref="B26:B28"/>
    <mergeCell ref="B46:F46"/>
    <mergeCell ref="B1:F1"/>
    <mergeCell ref="E3:E5"/>
    <mergeCell ref="F3:F5"/>
  </mergeCells>
  <conditionalFormatting sqref="C27:C28 B29:C39 A3:A39 D8:E39 B7:C23 B25:C26 B24 F7:F39">
    <cfRule type="cellIs" dxfId="5" priority="6" stopIfTrue="1" operator="equal">
      <formula>0</formula>
    </cfRule>
  </conditionalFormatting>
  <conditionalFormatting sqref="D7:E7">
    <cfRule type="cellIs" dxfId="4" priority="5" stopIfTrue="1" operator="equal">
      <formula>0</formula>
    </cfRule>
  </conditionalFormatting>
  <conditionalFormatting sqref="C24">
    <cfRule type="cellIs" dxfId="0" priority="1" stopIfTrue="1" operator="equal">
      <formula>0</formula>
    </cfRule>
  </conditionalFormatting>
  <hyperlinks>
    <hyperlink ref="B8" r:id="rId1"/>
    <hyperlink ref="B9" r:id="rId2"/>
    <hyperlink ref="B10" r:id="rId3"/>
    <hyperlink ref="B11" r:id="rId4"/>
    <hyperlink ref="B12" r:id="rId5"/>
    <hyperlink ref="B13" r:id="rId6"/>
    <hyperlink ref="B14" r:id="rId7"/>
    <hyperlink ref="B15" r:id="rId8"/>
    <hyperlink ref="B16" r:id="rId9"/>
    <hyperlink ref="B17" r:id="rId10"/>
    <hyperlink ref="B18" r:id="rId11"/>
    <hyperlink ref="B19" r:id="rId12"/>
    <hyperlink ref="B20" r:id="rId13"/>
    <hyperlink ref="B21" r:id="rId14"/>
    <hyperlink ref="B22" r:id="rId15"/>
    <hyperlink ref="B23" r:id="rId16"/>
    <hyperlink ref="B24" r:id="rId17"/>
    <hyperlink ref="B25" r:id="rId18"/>
    <hyperlink ref="B29" r:id="rId19"/>
    <hyperlink ref="B30" r:id="rId20"/>
    <hyperlink ref="B31" r:id="rId21"/>
    <hyperlink ref="B32" r:id="rId22"/>
    <hyperlink ref="B33" r:id="rId23"/>
    <hyperlink ref="B34" r:id="rId24"/>
    <hyperlink ref="B35" r:id="rId25"/>
    <hyperlink ref="B36" r:id="rId26"/>
    <hyperlink ref="B37" r:id="rId27"/>
    <hyperlink ref="B38" r:id="rId28"/>
    <hyperlink ref="B39" r:id="rId29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30" orientation="landscape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Асфальт</vt:lpstr>
      <vt:lpstr>Щебень</vt:lpstr>
      <vt:lpstr>Асфальт!Область_печати</vt:lpstr>
      <vt:lpstr>Щебень!Область_печати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Блескунов Антон Александрович</dc:creator>
  <cp:lastModifiedBy>Токарев Сергей Валерьевич</cp:lastModifiedBy>
  <cp:lastPrinted>2021-04-09T02:09:58Z</cp:lastPrinted>
  <dcterms:created xsi:type="dcterms:W3CDTF">2014-03-19T07:38:05Z</dcterms:created>
  <dcterms:modified xsi:type="dcterms:W3CDTF">2021-04-23T06:00:19Z</dcterms:modified>
</cp:coreProperties>
</file>